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5700" activeTab="0"/>
  </bookViews>
  <sheets>
    <sheet name="Table 7.3.1" sheetId="1" r:id="rId1"/>
    <sheet name="Table 7.3.1.1" sheetId="2" r:id="rId2"/>
  </sheets>
  <externalReferences>
    <externalReference r:id="rId5"/>
  </externalReferences>
  <definedNames>
    <definedName name="FTPFile">"CommandButton1"</definedName>
    <definedName name="_xlnm.Print_Area" localSheetId="1">'Table 7.3.1.1'!$A$1:$G$97</definedName>
  </definedNames>
  <calcPr fullCalcOnLoad="1"/>
</workbook>
</file>

<file path=xl/sharedStrings.xml><?xml version="1.0" encoding="utf-8"?>
<sst xmlns="http://schemas.openxmlformats.org/spreadsheetml/2006/main" count="86" uniqueCount="62">
  <si>
    <t>Table 7.3.1. Gross Domestic Product by Major Type of Product</t>
  </si>
  <si>
    <t>YEAR</t>
  </si>
  <si>
    <t>NOMINAL OUTPUT (CURRENT DOLLARS)</t>
  </si>
  <si>
    <t>OUTPUT AS A PERCENTAGE OF GDP</t>
  </si>
  <si>
    <t>HEALTH AS A PERCENT-AGE OF ALL SERVICES</t>
  </si>
  <si>
    <t>ROUGHLY ESTIMATED GDP SHARES (CURRENT DOLLARS)</t>
  </si>
  <si>
    <t>GDP</t>
  </si>
  <si>
    <t>Summed Com-ponents</t>
  </si>
  <si>
    <t>Goods</t>
  </si>
  <si>
    <t>Con-struction</t>
  </si>
  <si>
    <t>All Services</t>
  </si>
  <si>
    <t>Health Services</t>
  </si>
  <si>
    <t>Non-health Services</t>
  </si>
  <si>
    <t>All Serv-ices</t>
  </si>
  <si>
    <t>Notes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</si>
  <si>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</si>
  <si>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</si>
  <si>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</si>
  <si>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</si>
  <si>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</si>
  <si>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</si>
  <si>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</si>
  <si>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</si>
  <si>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</si>
  <si>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</si>
  <si>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Update:</t>
  </si>
  <si>
    <t>Note:</t>
  </si>
  <si>
    <t>Figures in bold italics estimated by author using sources and methods describes in Notes. All other figures reported in sources shown.</t>
  </si>
  <si>
    <t>Notes:</t>
  </si>
  <si>
    <t xml:space="preserve">All figures are BEA estimates reported in [S1]. </t>
  </si>
  <si>
    <t>All figures calculated as author as a cross-check that all components of GDP have been correctly tabulated. Figures do not match total reported GDP due to rounding of components.</t>
  </si>
  <si>
    <t>All figures are BEA estimates for "structures" as reported in line 14 of [S1].</t>
  </si>
  <si>
    <t>All figures are BEA estimates reported in line 13 of [S1]. They include government consumption expenditures, which are for services (such as educationand national defense) produced by government. In current dollars, these services are valued at their cost of production.</t>
  </si>
  <si>
    <t>All figures are estimates derived by author from Centers for Medicare and Medicaid Services estimates of national health expenditures by service, as reported in [S2].</t>
  </si>
  <si>
    <t>All figures calculated by author using figures in adjacent columns: (All Services) - (Health Services).</t>
  </si>
  <si>
    <t>All figures calculated by author using figures in adjacent columns.</t>
  </si>
  <si>
    <t>All figures calculated by author using figures reported in [S3]: (Goods, Line #3) + (Equipment and software, line #11) + (Change in private inventories, line #13) + (Export of goods, line #16) - (Imports of goods, line #19).</t>
  </si>
  <si>
    <t>All figures calculated by author using figures reported in [S3]: (Nonresidential structures, Line #10) + (Fixed investment, residential, line #12).</t>
  </si>
  <si>
    <t>All figures calculated as a residual by author using shares reported in adjacent columns: 100 - (Goods Share of GDP) - (Construction Share of GDP).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</si>
  <si>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</si>
  <si>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</si>
  <si>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Commerce, Bureau of Economic Analysis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National Income and Product Accounts</t>
    </r>
    <r>
      <rPr>
        <sz val="8"/>
        <color indexed="8"/>
        <rFont val="News gothic condensed"/>
        <family val="0"/>
      </rPr>
      <t>. Table 1.2.5. Gross Domestic Product by Major Type of Product. Last revised October 29, 2010.  Available at:  http://www.bea.gov/national/nipaweb/TableView.asp?SelectedTable=35&amp;ViewSeries=NO&amp;Java=Yes&amp;Request3Place=N&amp;3Place=N&amp;FromView=YES&amp;Freq=Year&amp;FirstYear=1929&amp;LastYear=2009&amp;3Place=N&amp;Update=Update&amp;JavaBox=yes#Mid. Accessed November 13, 2010.</t>
    </r>
  </si>
  <si>
    <t>[S2]</t>
  </si>
  <si>
    <r>
      <rPr>
        <b/>
        <sz val="8"/>
        <rFont val="News gothic condensed"/>
        <family val="0"/>
      </rPr>
      <t>Duke University,</t>
    </r>
    <r>
      <rPr>
        <sz val="8"/>
        <rFont val="News Gothic Condensed"/>
        <family val="0"/>
      </rPr>
      <t xml:space="preserve"> </t>
    </r>
    <r>
      <rPr>
        <b/>
        <sz val="8"/>
        <rFont val="News gothic condensed"/>
        <family val="0"/>
      </rPr>
      <t>Center for Health Policy and Inequalities Research</t>
    </r>
    <r>
      <rPr>
        <sz val="8"/>
        <rFont val="News Gothic Condensed"/>
        <family val="0"/>
      </rPr>
      <t xml:space="preserve">. </t>
    </r>
    <r>
      <rPr>
        <i/>
        <sz val="8"/>
        <rFont val="News Gothic Condensed"/>
        <family val="0"/>
      </rPr>
      <t>Table 7.3.1.1. Derivation of Net Health Services Expenditures Excluding Goods and Construction</t>
    </r>
    <r>
      <rPr>
        <sz val="8"/>
        <rFont val="News Gothic Condensed"/>
        <family val="0"/>
      </rPr>
      <t>. Durham: Duke University, November 13, 2010.</t>
    </r>
  </si>
  <si>
    <t>[S3]</t>
  </si>
  <si>
    <r>
      <rPr>
        <b/>
        <sz val="8"/>
        <color indexed="8"/>
        <rFont val="News gothic condensed"/>
        <family val="0"/>
      </rPr>
      <t>U.S. Department of Commerce, Bureau of Economic Analysis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National Income and Product Accounts</t>
    </r>
    <r>
      <rPr>
        <sz val="8"/>
        <color indexed="8"/>
        <rFont val="News gothic condensed"/>
        <family val="0"/>
      </rPr>
      <t>. Table 1.1.10. Percentage Shares of Gross Domestic Product. Last revised May 27, 2010.  Available at:  http://www.bea.gov/national/nipaweb/TableView.asp?SelectedTable=35&amp;ViewSeries=NO&amp;Java=Yes&amp;Request3Place=N&amp;3Place=N&amp;FromView=YES&amp;Freq=Year&amp;FirstYear=1929&amp;LastYear=2009&amp;3Place=N&amp;Update=Update&amp;JavaBox=yes#Mid. Accessed June 14, 2010.</t>
    </r>
  </si>
  <si>
    <t>Linked Tables: Table 7.3.1.1</t>
  </si>
  <si>
    <t>Table 7.3.1.1. Derivation of Net Health Services Expenditures Excluding Goods and Construction</t>
  </si>
  <si>
    <t>NATIONAL HEALTH EXPENDITURES [NHE] (MILLIONS OF DOLLARS)</t>
  </si>
  <si>
    <t>MEDICAL PRODUCTS</t>
  </si>
  <si>
    <t>STRUCTURES AND EQUIPMENT</t>
  </si>
  <si>
    <t>NET HEALTH SERVICES EXCLUDING GOODS AND CON-STRUCTION</t>
  </si>
  <si>
    <t>Total expend-itures (millions of dollars)</t>
  </si>
  <si>
    <t>Share of NHE</t>
  </si>
  <si>
    <t>All figures for 1929, 1935, 1940 and 1948-2009 reported in [S1]. All other figures calculated by author: (NHE) x (Medical Products Share of NHE).</t>
  </si>
  <si>
    <t xml:space="preserve">Figures include spending on pharmaceuticals, non-durable medical products (e.g., band-aids), and durable medical equipment, as reported in [S2]. </t>
  </si>
  <si>
    <t xml:space="preserve">All figures for 1929, 1935, 1940 and 1948-2009 calculated by author: (Medical Products Expenditures)/(NHE). All figures for 1930-1934, 1936-1939 and 1941-1947 interpolated by author assuming a uniform compound annual growth rate between years. </t>
  </si>
  <si>
    <t>All figures calculated by author using the same sources and methods described for medical products.</t>
  </si>
  <si>
    <t>All figures calculated by author: (NHE) - (Medical Products) - (Structures and Equipment).</t>
  </si>
  <si>
    <r>
      <rPr>
        <b/>
        <sz val="8"/>
        <rFont val="News gothic condensed"/>
        <family val="0"/>
      </rPr>
      <t>Duke University,</t>
    </r>
    <r>
      <rPr>
        <sz val="8"/>
        <rFont val="News Gothic Condensed"/>
        <family val="0"/>
      </rPr>
      <t xml:space="preserve"> </t>
    </r>
    <r>
      <rPr>
        <b/>
        <sz val="8"/>
        <rFont val="News gothic condensed"/>
        <family val="0"/>
      </rPr>
      <t>Center for Health Policy and Inequalities Research</t>
    </r>
    <r>
      <rPr>
        <sz val="8"/>
        <rFont val="News Gothic Condensed"/>
        <family val="0"/>
      </rPr>
      <t xml:space="preserve">. </t>
    </r>
    <r>
      <rPr>
        <i/>
        <sz val="8"/>
        <rFont val="News Gothic Condensed"/>
        <family val="0"/>
      </rPr>
      <t>Table  1.1. U.S. Total Real National Health Expenditures Using Alternative Price Deflators: 1929 to 2019</t>
    </r>
    <r>
      <rPr>
        <sz val="8"/>
        <rFont val="News Gothic Condensed"/>
        <family val="0"/>
      </rPr>
      <t>. Durham: Duke University, November 10, 2010.</t>
    </r>
  </si>
  <si>
    <r>
      <rPr>
        <b/>
        <sz val="8"/>
        <rFont val="News gothic condensed"/>
        <family val="0"/>
      </rPr>
      <t>Duke University, Center for Health Policy and Inequalities Research</t>
    </r>
    <r>
      <rPr>
        <sz val="8"/>
        <rFont val="News Gothic Condensed"/>
        <family val="0"/>
      </rPr>
      <t xml:space="preserve">. </t>
    </r>
    <r>
      <rPr>
        <i/>
        <sz val="8"/>
        <rFont val="News Gothic Condensed"/>
        <family val="0"/>
      </rPr>
      <t>Table  2.1. U.S. National Health Expenditures by Type of Expenditure: 1929 to 2021</t>
    </r>
    <r>
      <rPr>
        <sz val="8"/>
        <rFont val="News Gothic Condensed"/>
        <family val="0"/>
      </rPr>
      <t>. Durham: Duke University, November 10, 2010.</t>
    </r>
  </si>
  <si>
    <t>Linked Tables: 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</si>
</sst>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7"/>
      <name val="Times New Roman"/>
      <family val="1"/>
    </font>
    <font>
      <sz val="8"/>
      <name val="News Gothic Condensed"/>
      <family val="2"/>
    </font>
    <font>
      <b/>
      <sz val="8"/>
      <name val="News gothic condensed"/>
      <family val="0"/>
    </font>
    <font>
      <b/>
      <sz val="8"/>
      <color indexed="8"/>
      <name val="News gothic condense"/>
      <family val="0"/>
    </font>
    <font>
      <sz val="8"/>
      <color indexed="8"/>
      <name val="News gothic condense"/>
      <family val="0"/>
    </font>
    <font>
      <i/>
      <sz val="8"/>
      <color indexed="8"/>
      <name val="News gothic condensed"/>
      <family val="0"/>
    </font>
    <font>
      <i/>
      <sz val="8"/>
      <name val="News Gothic Condensed"/>
      <family val="0"/>
    </font>
    <font>
      <sz val="14"/>
      <color indexed="10"/>
      <name val="News Gothic Condensed"/>
      <family val="0"/>
    </font>
    <font>
      <b/>
      <i/>
      <sz val="8"/>
      <name val="News gothic condensed"/>
      <family val="0"/>
    </font>
    <font>
      <u val="single"/>
      <sz val="12"/>
      <color indexed="12"/>
      <name val="Courier New"/>
      <family val="3"/>
    </font>
    <font>
      <u val="single"/>
      <sz val="10"/>
      <color indexed="12"/>
      <name val="Arial"/>
      <family val="2"/>
    </font>
    <font>
      <u val="single"/>
      <sz val="10.45"/>
      <color indexed="12"/>
      <name val="Courier New"/>
      <family val="3"/>
    </font>
    <font>
      <sz val="12"/>
      <name val="Courier New"/>
      <family val="3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b/>
      <sz val="8"/>
      <color theme="1"/>
      <name val="News gothic condense"/>
      <family val="0"/>
    </font>
    <font>
      <sz val="8"/>
      <color theme="1"/>
      <name val="News gothic condense"/>
      <family val="0"/>
    </font>
    <font>
      <sz val="14"/>
      <color rgb="FFFF0000"/>
      <name val="News Gothic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1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164" fontId="52" fillId="0" borderId="16" xfId="42" applyNumberFormat="1" applyFont="1" applyBorder="1" applyAlignment="1">
      <alignment/>
    </xf>
    <xf numFmtId="164" fontId="53" fillId="0" borderId="16" xfId="42" applyNumberFormat="1" applyFont="1" applyBorder="1" applyAlignment="1">
      <alignment/>
    </xf>
    <xf numFmtId="43" fontId="52" fillId="0" borderId="0" xfId="0" applyNumberFormat="1" applyFont="1" applyAlignment="1">
      <alignment/>
    </xf>
    <xf numFmtId="165" fontId="53" fillId="0" borderId="0" xfId="64" applyNumberFormat="1" applyFont="1" applyBorder="1" applyAlignment="1">
      <alignment/>
    </xf>
    <xf numFmtId="0" fontId="52" fillId="0" borderId="17" xfId="0" applyFont="1" applyBorder="1" applyAlignment="1">
      <alignment/>
    </xf>
    <xf numFmtId="166" fontId="52" fillId="0" borderId="0" xfId="0" applyNumberFormat="1" applyFont="1" applyAlignment="1">
      <alignment/>
    </xf>
    <xf numFmtId="0" fontId="52" fillId="0" borderId="18" xfId="0" applyFont="1" applyBorder="1" applyAlignment="1">
      <alignment horizontal="center"/>
    </xf>
    <xf numFmtId="164" fontId="52" fillId="0" borderId="18" xfId="42" applyNumberFormat="1" applyFont="1" applyBorder="1" applyAlignment="1">
      <alignment/>
    </xf>
    <xf numFmtId="164" fontId="53" fillId="0" borderId="18" xfId="42" applyNumberFormat="1" applyFont="1" applyBorder="1" applyAlignment="1">
      <alignment/>
    </xf>
    <xf numFmtId="0" fontId="52" fillId="0" borderId="19" xfId="0" applyFont="1" applyBorder="1" applyAlignment="1">
      <alignment/>
    </xf>
    <xf numFmtId="166" fontId="52" fillId="0" borderId="19" xfId="0" applyNumberFormat="1" applyFont="1" applyBorder="1" applyAlignment="1">
      <alignment/>
    </xf>
    <xf numFmtId="165" fontId="53" fillId="0" borderId="18" xfId="64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164" fontId="52" fillId="0" borderId="14" xfId="42" applyNumberFormat="1" applyFont="1" applyBorder="1" applyAlignment="1">
      <alignment/>
    </xf>
    <xf numFmtId="164" fontId="53" fillId="0" borderId="14" xfId="42" applyNumberFormat="1" applyFont="1" applyBorder="1" applyAlignment="1">
      <alignment/>
    </xf>
    <xf numFmtId="43" fontId="52" fillId="0" borderId="20" xfId="0" applyNumberFormat="1" applyFont="1" applyBorder="1" applyAlignment="1">
      <alignment/>
    </xf>
    <xf numFmtId="165" fontId="53" fillId="0" borderId="14" xfId="64" applyNumberFormat="1" applyFont="1" applyBorder="1" applyAlignment="1">
      <alignment/>
    </xf>
    <xf numFmtId="166" fontId="52" fillId="0" borderId="20" xfId="0" applyNumberFormat="1" applyFont="1" applyBorder="1" applyAlignment="1">
      <alignment/>
    </xf>
    <xf numFmtId="166" fontId="52" fillId="0" borderId="21" xfId="0" applyNumberFormat="1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22" fillId="0" borderId="24" xfId="58" applyFont="1" applyBorder="1" applyAlignment="1">
      <alignment horizontal="center" vertical="center" wrapText="1"/>
      <protection/>
    </xf>
    <xf numFmtId="14" fontId="22" fillId="0" borderId="24" xfId="58" applyNumberFormat="1" applyFont="1" applyBorder="1" applyAlignment="1" applyProtection="1">
      <alignment horizontal="left" vertical="center" wrapText="1"/>
      <protection locked="0"/>
    </xf>
    <xf numFmtId="0" fontId="21" fillId="0" borderId="0" xfId="58">
      <alignment/>
      <protection/>
    </xf>
    <xf numFmtId="0" fontId="23" fillId="0" borderId="21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54" fillId="0" borderId="22" xfId="0" applyFont="1" applyBorder="1" applyAlignment="1">
      <alignment vertical="center"/>
    </xf>
    <xf numFmtId="0" fontId="55" fillId="0" borderId="22" xfId="0" applyFont="1" applyBorder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left" vertical="top" wrapText="1"/>
    </xf>
    <xf numFmtId="0" fontId="55" fillId="0" borderId="22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0" xfId="0" applyFont="1" applyAlignment="1">
      <alignment horizontal="center" vertical="top"/>
    </xf>
    <xf numFmtId="0" fontId="52" fillId="0" borderId="0" xfId="0" applyNumberFormat="1" applyFont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1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3" fontId="22" fillId="0" borderId="30" xfId="0" applyNumberFormat="1" applyFont="1" applyBorder="1" applyAlignment="1">
      <alignment horizontal="right" wrapText="1"/>
    </xf>
    <xf numFmtId="165" fontId="22" fillId="0" borderId="30" xfId="64" applyNumberFormat="1" applyFont="1" applyBorder="1" applyAlignment="1">
      <alignment horizontal="right" wrapText="1"/>
    </xf>
    <xf numFmtId="3" fontId="29" fillId="0" borderId="30" xfId="0" applyNumberFormat="1" applyFont="1" applyBorder="1" applyAlignment="1">
      <alignment horizontal="right" wrapText="1"/>
    </xf>
    <xf numFmtId="3" fontId="23" fillId="0" borderId="30" xfId="0" applyNumberFormat="1" applyFont="1" applyBorder="1" applyAlignment="1">
      <alignment horizontal="right" wrapText="1"/>
    </xf>
    <xf numFmtId="165" fontId="23" fillId="0" borderId="30" xfId="64" applyNumberFormat="1" applyFont="1" applyBorder="1" applyAlignment="1">
      <alignment horizontal="right" wrapText="1"/>
    </xf>
    <xf numFmtId="0" fontId="52" fillId="0" borderId="21" xfId="0" applyFont="1" applyBorder="1" applyAlignment="1">
      <alignment/>
    </xf>
    <xf numFmtId="3" fontId="22" fillId="0" borderId="29" xfId="0" applyNumberFormat="1" applyFont="1" applyBorder="1" applyAlignment="1">
      <alignment horizontal="right" wrapText="1"/>
    </xf>
    <xf numFmtId="165" fontId="22" fillId="0" borderId="29" xfId="64" applyNumberFormat="1" applyFont="1" applyBorder="1" applyAlignment="1">
      <alignment horizontal="right" wrapText="1"/>
    </xf>
    <xf numFmtId="3" fontId="29" fillId="0" borderId="29" xfId="0" applyNumberFormat="1" applyFont="1" applyBorder="1" applyAlignment="1">
      <alignment horizontal="right" wrapText="1"/>
    </xf>
    <xf numFmtId="0" fontId="52" fillId="0" borderId="23" xfId="0" applyFont="1" applyBorder="1" applyAlignment="1">
      <alignment horizontal="center" vertical="center"/>
    </xf>
    <xf numFmtId="0" fontId="23" fillId="0" borderId="21" xfId="58" applyFont="1" applyBorder="1" applyAlignment="1">
      <alignment horizontal="center" vertical="top" wrapText="1"/>
      <protection/>
    </xf>
    <xf numFmtId="0" fontId="22" fillId="0" borderId="0" xfId="58" applyFont="1" applyBorder="1" applyAlignment="1">
      <alignment horizontal="left" vertical="top" wrapText="1"/>
      <protection/>
    </xf>
    <xf numFmtId="0" fontId="5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Hyperlink 4" xfId="54"/>
    <cellStyle name="Input" xfId="55"/>
    <cellStyle name="Linked Cell" xfId="56"/>
    <cellStyle name="Neutral" xfId="57"/>
    <cellStyle name="Normal 10" xfId="58"/>
    <cellStyle name="Normal 19" xfId="59"/>
    <cellStyle name="Normal 2 3" xfId="60"/>
    <cellStyle name="Normal 2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7.%20Who%20Produces%20H%20Services\CNX1\AEIGuidePartSevenFinalC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7.1"/>
      <sheetName val="T8_1-2008 Total Revenue"/>
      <sheetName val="T8_3-2008 Taxable Revenue"/>
      <sheetName val="T8_5-2008 Tax-exempt Revenue"/>
      <sheetName val="T8_7-2008 Tax-Exempt Expenses"/>
      <sheetName val="T8_8-2008 Taxable Expenses"/>
      <sheetName val="Data"/>
      <sheetName val="Notes"/>
      <sheetName val="Table 7.2"/>
      <sheetName val="Table 7.2a"/>
      <sheetName val="Nursing Homes"/>
      <sheetName val="KFF HI Coverage"/>
      <sheetName val="Table 7.3.1"/>
      <sheetName val="NIPA 1.2.5"/>
      <sheetName val="NIPA 1.1.10 GDP Shares"/>
      <sheetName val="Table 7.3.1.1"/>
      <sheetName val="NIPA 1.5.5 (2)"/>
      <sheetName val="Table 7.3.1.2"/>
      <sheetName val="Table 7.3.1.3"/>
      <sheetName val="NIPA 1.2.6"/>
      <sheetName val="Table 7.3.2"/>
      <sheetName val="Value Added by Industry 1947-12"/>
      <sheetName val="02NAICS_VA, GO, II"/>
      <sheetName val="1987-97_97NAICS_VA, GO, II"/>
      <sheetName val="1947-87_97NAICS_VA"/>
      <sheetName val="7.3a-b"/>
      <sheetName val="NIPA for 7.3"/>
      <sheetName val="7.4"/>
      <sheetName val="NIPA 3.17"/>
      <sheetName val="NIPA 6.10D"/>
      <sheetName val="NIPA 6.11D"/>
      <sheetName val="BEA NIPA 1.5.3"/>
      <sheetName val="NHE 08-60"/>
      <sheetName val="HI Coverage Status 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SheetLayoutView="100" zoomScalePageLayoutView="0" workbookViewId="0" topLeftCell="A1">
      <pane xSplit="1" ySplit="3" topLeftCell="B102" activePane="bottomRight" state="frozen"/>
      <selection pane="topLeft" activeCell="A75" sqref="A75:IV75"/>
      <selection pane="topRight" activeCell="A75" sqref="A75:IV75"/>
      <selection pane="bottomLeft" activeCell="A75" sqref="A75:IV75"/>
      <selection pane="bottomRight" activeCell="A75" sqref="A75:IV75"/>
    </sheetView>
  </sheetViews>
  <sheetFormatPr defaultColWidth="9.140625" defaultRowHeight="15"/>
  <cols>
    <col min="1" max="1" width="6.7109375" style="2" customWidth="1"/>
    <col min="2" max="2" width="9.140625" style="2" customWidth="1"/>
    <col min="3" max="14" width="8.7109375" style="2" customWidth="1"/>
    <col min="15" max="17" width="6.7109375" style="2" customWidth="1"/>
    <col min="18" max="16384" width="9.140625" style="2" customWidth="1"/>
  </cols>
  <sheetData>
    <row r="1" spans="1:17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6" customHeight="1" thickTop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 t="s">
        <v>3</v>
      </c>
      <c r="J2" s="4"/>
      <c r="K2" s="4"/>
      <c r="L2" s="4"/>
      <c r="M2" s="4"/>
      <c r="N2" s="5" t="s">
        <v>4</v>
      </c>
      <c r="O2" s="4" t="s">
        <v>5</v>
      </c>
      <c r="P2" s="4"/>
      <c r="Q2" s="6"/>
      <c r="R2" s="7"/>
    </row>
    <row r="3" spans="1:18" ht="48" customHeight="1">
      <c r="A3" s="8"/>
      <c r="B3" s="9" t="s">
        <v>6</v>
      </c>
      <c r="C3" s="10" t="s">
        <v>7</v>
      </c>
      <c r="D3" s="10" t="s">
        <v>8</v>
      </c>
      <c r="E3" s="11" t="s">
        <v>9</v>
      </c>
      <c r="F3" s="10" t="s">
        <v>10</v>
      </c>
      <c r="G3" s="10" t="s">
        <v>11</v>
      </c>
      <c r="H3" s="10" t="s">
        <v>12</v>
      </c>
      <c r="I3" s="10" t="s">
        <v>8</v>
      </c>
      <c r="J3" s="11" t="s">
        <v>9</v>
      </c>
      <c r="K3" s="10" t="s">
        <v>10</v>
      </c>
      <c r="L3" s="10" t="s">
        <v>11</v>
      </c>
      <c r="M3" s="10" t="s">
        <v>12</v>
      </c>
      <c r="N3" s="12"/>
      <c r="O3" s="10" t="s">
        <v>8</v>
      </c>
      <c r="P3" s="11" t="s">
        <v>9</v>
      </c>
      <c r="Q3" s="13" t="s">
        <v>13</v>
      </c>
      <c r="R3" s="7"/>
    </row>
    <row r="4" spans="1:17" ht="11.25">
      <c r="A4" s="14">
        <v>1929</v>
      </c>
      <c r="B4" s="15">
        <v>103.6</v>
      </c>
      <c r="C4" s="16">
        <f>SUM(D4:F4)</f>
        <v>103.5</v>
      </c>
      <c r="D4" s="15">
        <v>52</v>
      </c>
      <c r="E4" s="15">
        <v>11.9</v>
      </c>
      <c r="F4" s="15">
        <v>39.6</v>
      </c>
      <c r="G4" s="15">
        <f>'Table 7.3.1.1'!G4/1000</f>
        <v>2.5262257251711833</v>
      </c>
      <c r="H4" s="17">
        <f>F4-G4</f>
        <v>37.07377427482882</v>
      </c>
      <c r="I4" s="16">
        <f>100*D4/$C4</f>
        <v>50.24154589371981</v>
      </c>
      <c r="J4" s="16">
        <f>100*E4/$C4</f>
        <v>11.497584541062801</v>
      </c>
      <c r="K4" s="16">
        <f>100*F4/$C4</f>
        <v>38.26086956521739</v>
      </c>
      <c r="L4" s="16">
        <f>100*G4/$C4</f>
        <v>2.4407978020977614</v>
      </c>
      <c r="M4" s="16">
        <f>100*H4/$C4</f>
        <v>35.820071763119635</v>
      </c>
      <c r="N4" s="18">
        <f>L4/K4</f>
        <v>0.06379357891846422</v>
      </c>
      <c r="O4" s="19">
        <v>49.900000000000006</v>
      </c>
      <c r="P4" s="19">
        <v>9.1</v>
      </c>
      <c r="Q4" s="20">
        <v>40.99999999999999</v>
      </c>
    </row>
    <row r="5" spans="1:17" ht="11.25">
      <c r="A5" s="21">
        <v>1930</v>
      </c>
      <c r="B5" s="22">
        <v>91.2</v>
      </c>
      <c r="C5" s="23">
        <f aca="true" t="shared" si="0" ref="C5:C68">SUM(D5:F5)</f>
        <v>91.2</v>
      </c>
      <c r="D5" s="22">
        <v>43.2</v>
      </c>
      <c r="E5" s="22">
        <v>9.7</v>
      </c>
      <c r="F5" s="22">
        <v>38.3</v>
      </c>
      <c r="G5" s="22">
        <f>'Table 7.3.1.1'!G5/1000</f>
        <v>2.3238800944492866</v>
      </c>
      <c r="H5" s="17">
        <f aca="true" t="shared" si="1" ref="H5:H68">F5-G5</f>
        <v>35.97611990555071</v>
      </c>
      <c r="I5" s="23">
        <f aca="true" t="shared" si="2" ref="I5:M68">100*D5/$C5</f>
        <v>47.368421052631575</v>
      </c>
      <c r="J5" s="23">
        <f t="shared" si="2"/>
        <v>10.6359649122807</v>
      </c>
      <c r="K5" s="23">
        <f t="shared" si="2"/>
        <v>41.99561403508771</v>
      </c>
      <c r="L5" s="23">
        <f t="shared" si="2"/>
        <v>2.5481141386505333</v>
      </c>
      <c r="M5" s="23">
        <f t="shared" si="2"/>
        <v>39.44749989643718</v>
      </c>
      <c r="N5" s="18">
        <f aca="true" t="shared" si="3" ref="N5:N68">L5/K5</f>
        <v>0.060675720481704616</v>
      </c>
      <c r="O5" s="24">
        <v>47.099999999999994</v>
      </c>
      <c r="P5" s="24">
        <v>7.5</v>
      </c>
      <c r="Q5" s="2">
        <v>45.400000000000006</v>
      </c>
    </row>
    <row r="6" spans="1:17" ht="11.25">
      <c r="A6" s="21">
        <v>1931</v>
      </c>
      <c r="B6" s="22">
        <v>76.5</v>
      </c>
      <c r="C6" s="23">
        <f t="shared" si="0"/>
        <v>76.5</v>
      </c>
      <c r="D6" s="22">
        <v>33.9</v>
      </c>
      <c r="E6" s="22">
        <v>7.1</v>
      </c>
      <c r="F6" s="22">
        <v>35.5</v>
      </c>
      <c r="G6" s="22">
        <f>'Table 7.3.1.1'!G6/1000</f>
        <v>2.0287609143866177</v>
      </c>
      <c r="H6" s="17">
        <f t="shared" si="1"/>
        <v>33.471239085613384</v>
      </c>
      <c r="I6" s="23">
        <f t="shared" si="2"/>
        <v>44.31372549019608</v>
      </c>
      <c r="J6" s="23">
        <f t="shared" si="2"/>
        <v>9.281045751633988</v>
      </c>
      <c r="K6" s="23">
        <f t="shared" si="2"/>
        <v>46.40522875816993</v>
      </c>
      <c r="L6" s="23">
        <f t="shared" si="2"/>
        <v>2.651975051485775</v>
      </c>
      <c r="M6" s="23">
        <f t="shared" si="2"/>
        <v>43.75325370668416</v>
      </c>
      <c r="N6" s="18">
        <f t="shared" si="3"/>
        <v>0.057148194771454025</v>
      </c>
      <c r="O6" s="25">
        <v>44</v>
      </c>
      <c r="P6" s="25">
        <v>5.699999999999999</v>
      </c>
      <c r="Q6" s="20">
        <v>50.3</v>
      </c>
    </row>
    <row r="7" spans="1:17" ht="11.25">
      <c r="A7" s="21">
        <v>1932</v>
      </c>
      <c r="B7" s="22">
        <v>58.7</v>
      </c>
      <c r="C7" s="23">
        <f t="shared" si="0"/>
        <v>58.7</v>
      </c>
      <c r="D7" s="22">
        <v>23.8</v>
      </c>
      <c r="E7" s="22">
        <v>4</v>
      </c>
      <c r="F7" s="22">
        <v>30.9</v>
      </c>
      <c r="G7" s="22">
        <f>'Table 7.3.1.1'!G7/1000</f>
        <v>1.61485980696327</v>
      </c>
      <c r="H7" s="17">
        <f t="shared" si="1"/>
        <v>29.285140193036728</v>
      </c>
      <c r="I7" s="23">
        <f t="shared" si="2"/>
        <v>40.54514480408859</v>
      </c>
      <c r="J7" s="23">
        <f t="shared" si="2"/>
        <v>6.814310051107325</v>
      </c>
      <c r="K7" s="23">
        <f t="shared" si="2"/>
        <v>52.640545144804086</v>
      </c>
      <c r="L7" s="23">
        <f t="shared" si="2"/>
        <v>2.7510388534297614</v>
      </c>
      <c r="M7" s="23">
        <f t="shared" si="2"/>
        <v>49.88950629137432</v>
      </c>
      <c r="N7" s="18">
        <f t="shared" si="3"/>
        <v>0.052260835176804854</v>
      </c>
      <c r="O7" s="25">
        <v>40.1</v>
      </c>
      <c r="P7" s="25">
        <v>3.7</v>
      </c>
      <c r="Q7" s="20">
        <v>56.199999999999996</v>
      </c>
    </row>
    <row r="8" spans="1:17" ht="11.25">
      <c r="A8" s="21">
        <v>1933</v>
      </c>
      <c r="B8" s="22">
        <v>56.4</v>
      </c>
      <c r="C8" s="23">
        <f t="shared" si="0"/>
        <v>56.5</v>
      </c>
      <c r="D8" s="22">
        <v>24.3</v>
      </c>
      <c r="E8" s="22">
        <v>3.4</v>
      </c>
      <c r="F8" s="22">
        <v>28.8</v>
      </c>
      <c r="G8" s="22">
        <f>'Table 7.3.1.1'!G8/1000</f>
        <v>1.60524672679087</v>
      </c>
      <c r="H8" s="17">
        <f t="shared" si="1"/>
        <v>27.19475327320913</v>
      </c>
      <c r="I8" s="23">
        <f t="shared" si="2"/>
        <v>43.008849557522126</v>
      </c>
      <c r="J8" s="23">
        <f t="shared" si="2"/>
        <v>6.017699115044247</v>
      </c>
      <c r="K8" s="23">
        <f t="shared" si="2"/>
        <v>50.97345132743363</v>
      </c>
      <c r="L8" s="23">
        <f t="shared" si="2"/>
        <v>2.841144649187381</v>
      </c>
      <c r="M8" s="23">
        <f t="shared" si="2"/>
        <v>48.13230667824625</v>
      </c>
      <c r="N8" s="26">
        <f t="shared" si="3"/>
        <v>0.05573773356912744</v>
      </c>
      <c r="O8" s="25">
        <v>42.5</v>
      </c>
      <c r="P8" s="25">
        <v>3</v>
      </c>
      <c r="Q8" s="20">
        <v>54.5</v>
      </c>
    </row>
    <row r="9" spans="1:17" ht="11.25">
      <c r="A9" s="21">
        <v>1934</v>
      </c>
      <c r="B9" s="22">
        <v>66</v>
      </c>
      <c r="C9" s="23">
        <f t="shared" si="0"/>
        <v>66</v>
      </c>
      <c r="D9" s="22">
        <v>30.9</v>
      </c>
      <c r="E9" s="22">
        <v>4.4</v>
      </c>
      <c r="F9" s="22">
        <v>30.7</v>
      </c>
      <c r="G9" s="22">
        <f>'Table 7.3.1.1'!G9/1000</f>
        <v>1.939187687134683</v>
      </c>
      <c r="H9" s="17">
        <f t="shared" si="1"/>
        <v>28.760812312865315</v>
      </c>
      <c r="I9" s="23">
        <f t="shared" si="2"/>
        <v>46.81818181818182</v>
      </c>
      <c r="J9" s="23">
        <f t="shared" si="2"/>
        <v>6.666666666666668</v>
      </c>
      <c r="K9" s="23">
        <f t="shared" si="2"/>
        <v>46.515151515151516</v>
      </c>
      <c r="L9" s="23">
        <f t="shared" si="2"/>
        <v>2.938163162325277</v>
      </c>
      <c r="M9" s="23">
        <f t="shared" si="2"/>
        <v>43.576988352826234</v>
      </c>
      <c r="N9" s="26">
        <f t="shared" si="3"/>
        <v>0.06316572270797012</v>
      </c>
      <c r="O9" s="25">
        <v>46.2</v>
      </c>
      <c r="P9" s="25">
        <v>3.3</v>
      </c>
      <c r="Q9" s="20">
        <v>50.5</v>
      </c>
    </row>
    <row r="10" spans="1:17" ht="11.25">
      <c r="A10" s="21">
        <v>1935</v>
      </c>
      <c r="B10" s="22">
        <v>73.3</v>
      </c>
      <c r="C10" s="23">
        <f t="shared" si="0"/>
        <v>73.4</v>
      </c>
      <c r="D10" s="22">
        <v>36.1</v>
      </c>
      <c r="E10" s="22">
        <v>5</v>
      </c>
      <c r="F10" s="22">
        <v>32.3</v>
      </c>
      <c r="G10" s="22">
        <f>'Table 7.3.1.1'!G10/1000</f>
        <v>2.2192590060338553</v>
      </c>
      <c r="H10" s="17">
        <f t="shared" si="1"/>
        <v>30.080740993966142</v>
      </c>
      <c r="I10" s="23">
        <f t="shared" si="2"/>
        <v>49.182561307901906</v>
      </c>
      <c r="J10" s="23">
        <f t="shared" si="2"/>
        <v>6.8119891008174385</v>
      </c>
      <c r="K10" s="23">
        <f t="shared" si="2"/>
        <v>44.005449591280644</v>
      </c>
      <c r="L10" s="23">
        <f t="shared" si="2"/>
        <v>3.0235136321987124</v>
      </c>
      <c r="M10" s="23">
        <f t="shared" si="2"/>
        <v>40.98193595908194</v>
      </c>
      <c r="N10" s="26">
        <f t="shared" si="3"/>
        <v>0.06870770916513484</v>
      </c>
      <c r="O10" s="25">
        <v>48.5</v>
      </c>
      <c r="P10" s="25">
        <v>3.8</v>
      </c>
      <c r="Q10" s="20">
        <v>47.7</v>
      </c>
    </row>
    <row r="11" spans="1:17" ht="11.25">
      <c r="A11" s="21">
        <v>1936</v>
      </c>
      <c r="B11" s="22">
        <v>83.8</v>
      </c>
      <c r="C11" s="23">
        <f t="shared" si="0"/>
        <v>83.7</v>
      </c>
      <c r="D11" s="22">
        <v>41.5</v>
      </c>
      <c r="E11" s="22">
        <v>7.2</v>
      </c>
      <c r="F11" s="22">
        <v>35</v>
      </c>
      <c r="G11" s="22">
        <f>'Table 7.3.1.1'!G11/1000</f>
        <v>2.51971011077435</v>
      </c>
      <c r="H11" s="17">
        <f t="shared" si="1"/>
        <v>32.48028988922565</v>
      </c>
      <c r="I11" s="23">
        <f t="shared" si="2"/>
        <v>49.58183990442055</v>
      </c>
      <c r="J11" s="23">
        <f t="shared" si="2"/>
        <v>8.602150537634408</v>
      </c>
      <c r="K11" s="23">
        <f t="shared" si="2"/>
        <v>41.81600955794504</v>
      </c>
      <c r="L11" s="23">
        <f t="shared" si="2"/>
        <v>3.010406345011171</v>
      </c>
      <c r="M11" s="23">
        <f t="shared" si="2"/>
        <v>38.80560321293387</v>
      </c>
      <c r="N11" s="26">
        <f t="shared" si="3"/>
        <v>0.07199171745069573</v>
      </c>
      <c r="O11" s="25">
        <v>49</v>
      </c>
      <c r="P11" s="25">
        <v>4.300000000000001</v>
      </c>
      <c r="Q11" s="20">
        <v>46.7</v>
      </c>
    </row>
    <row r="12" spans="1:17" ht="11.25">
      <c r="A12" s="21">
        <v>1937</v>
      </c>
      <c r="B12" s="22">
        <v>91.9</v>
      </c>
      <c r="C12" s="23">
        <f t="shared" si="0"/>
        <v>91.9</v>
      </c>
      <c r="D12" s="22">
        <v>46.6</v>
      </c>
      <c r="E12" s="22">
        <v>8</v>
      </c>
      <c r="F12" s="22">
        <v>37.3</v>
      </c>
      <c r="G12" s="22">
        <f>'Table 7.3.1.1'!G12/1000</f>
        <v>2.7435813556305706</v>
      </c>
      <c r="H12" s="17">
        <f t="shared" si="1"/>
        <v>34.55641864436943</v>
      </c>
      <c r="I12" s="23">
        <f t="shared" si="2"/>
        <v>50.70729053318824</v>
      </c>
      <c r="J12" s="23">
        <f t="shared" si="2"/>
        <v>8.705114254624592</v>
      </c>
      <c r="K12" s="23">
        <f t="shared" si="2"/>
        <v>40.58759521218715</v>
      </c>
      <c r="L12" s="23">
        <f t="shared" si="2"/>
        <v>2.9853986459527424</v>
      </c>
      <c r="M12" s="23">
        <f t="shared" si="2"/>
        <v>37.60219656623441</v>
      </c>
      <c r="N12" s="26">
        <f t="shared" si="3"/>
        <v>0.07355445993647643</v>
      </c>
      <c r="O12" s="25">
        <v>50.199999999999996</v>
      </c>
      <c r="P12" s="25">
        <v>5.1</v>
      </c>
      <c r="Q12" s="20">
        <v>44.7</v>
      </c>
    </row>
    <row r="13" spans="1:17" ht="11.25">
      <c r="A13" s="21">
        <v>1938</v>
      </c>
      <c r="B13" s="22">
        <v>86.1</v>
      </c>
      <c r="C13" s="23">
        <f t="shared" si="0"/>
        <v>86.1</v>
      </c>
      <c r="D13" s="22">
        <v>40.5</v>
      </c>
      <c r="E13" s="22">
        <v>7.8</v>
      </c>
      <c r="F13" s="22">
        <v>37.8</v>
      </c>
      <c r="G13" s="22">
        <f>'Table 7.3.1.1'!G13/1000</f>
        <v>2.551445163758891</v>
      </c>
      <c r="H13" s="17">
        <f t="shared" si="1"/>
        <v>35.248554836241105</v>
      </c>
      <c r="I13" s="23">
        <f t="shared" si="2"/>
        <v>47.038327526132406</v>
      </c>
      <c r="J13" s="23">
        <f t="shared" si="2"/>
        <v>9.059233449477352</v>
      </c>
      <c r="K13" s="23">
        <f t="shared" si="2"/>
        <v>43.90243902439024</v>
      </c>
      <c r="L13" s="23">
        <f t="shared" si="2"/>
        <v>2.963350945132278</v>
      </c>
      <c r="M13" s="23">
        <f t="shared" si="2"/>
        <v>40.939088079257964</v>
      </c>
      <c r="N13" s="26">
        <f t="shared" si="3"/>
        <v>0.06749854930579079</v>
      </c>
      <c r="O13" s="25">
        <v>46.29999999999999</v>
      </c>
      <c r="P13" s="25">
        <v>5</v>
      </c>
      <c r="Q13" s="20">
        <v>48.70000000000001</v>
      </c>
    </row>
    <row r="14" spans="1:17" ht="11.25">
      <c r="A14" s="21">
        <v>1939</v>
      </c>
      <c r="B14" s="22">
        <v>92.2</v>
      </c>
      <c r="C14" s="23">
        <f t="shared" si="0"/>
        <v>92.2</v>
      </c>
      <c r="D14" s="22">
        <v>43.6</v>
      </c>
      <c r="E14" s="22">
        <v>9.1</v>
      </c>
      <c r="F14" s="22">
        <v>39.5</v>
      </c>
      <c r="G14" s="22">
        <f>'Table 7.3.1.1'!G14/1000</f>
        <v>2.794415880497444</v>
      </c>
      <c r="H14" s="17">
        <f t="shared" si="1"/>
        <v>36.705584119502554</v>
      </c>
      <c r="I14" s="23">
        <f t="shared" si="2"/>
        <v>47.288503253796094</v>
      </c>
      <c r="J14" s="23">
        <f t="shared" si="2"/>
        <v>9.869848156182213</v>
      </c>
      <c r="K14" s="23">
        <f t="shared" si="2"/>
        <v>42.84164859002169</v>
      </c>
      <c r="L14" s="23">
        <f t="shared" si="2"/>
        <v>3.030819827003736</v>
      </c>
      <c r="M14" s="23">
        <f t="shared" si="2"/>
        <v>39.81082876301795</v>
      </c>
      <c r="N14" s="26">
        <f t="shared" si="3"/>
        <v>0.07074470583537834</v>
      </c>
      <c r="O14" s="25">
        <v>46.50000000000001</v>
      </c>
      <c r="P14" s="25">
        <v>5.699999999999999</v>
      </c>
      <c r="Q14" s="20">
        <v>47.8</v>
      </c>
    </row>
    <row r="15" spans="1:17" ht="18" customHeight="1">
      <c r="A15" s="21">
        <v>1940</v>
      </c>
      <c r="B15" s="22">
        <v>101.4</v>
      </c>
      <c r="C15" s="23">
        <f t="shared" si="0"/>
        <v>101.5</v>
      </c>
      <c r="D15" s="22">
        <v>50.4</v>
      </c>
      <c r="E15" s="22">
        <v>9.7</v>
      </c>
      <c r="F15" s="22">
        <v>41.4</v>
      </c>
      <c r="G15" s="22">
        <f>'Table 7.3.1.1'!G15/1000</f>
        <v>2.9579755263403706</v>
      </c>
      <c r="H15" s="17">
        <f t="shared" si="1"/>
        <v>38.44202447365963</v>
      </c>
      <c r="I15" s="23">
        <f t="shared" si="2"/>
        <v>49.6551724137931</v>
      </c>
      <c r="J15" s="23">
        <f t="shared" si="2"/>
        <v>9.556650246305418</v>
      </c>
      <c r="K15" s="23">
        <f t="shared" si="2"/>
        <v>40.78817733990148</v>
      </c>
      <c r="L15" s="23">
        <f t="shared" si="2"/>
        <v>2.9142616023057837</v>
      </c>
      <c r="M15" s="23">
        <f t="shared" si="2"/>
        <v>37.873915737595695</v>
      </c>
      <c r="N15" s="26">
        <f t="shared" si="3"/>
        <v>0.07144868421112005</v>
      </c>
      <c r="O15" s="25">
        <v>49</v>
      </c>
      <c r="P15" s="25">
        <v>6</v>
      </c>
      <c r="Q15" s="20">
        <v>45</v>
      </c>
    </row>
    <row r="16" spans="1:17" ht="11.25">
      <c r="A16" s="21">
        <v>1941</v>
      </c>
      <c r="B16" s="22">
        <v>126.7</v>
      </c>
      <c r="C16" s="23">
        <f t="shared" si="0"/>
        <v>126.8</v>
      </c>
      <c r="D16" s="22">
        <v>64</v>
      </c>
      <c r="E16" s="22">
        <v>13.5</v>
      </c>
      <c r="F16" s="22">
        <v>49.3</v>
      </c>
      <c r="G16" s="22">
        <f>'Table 7.3.1.1'!G16/1000</f>
        <v>3.753747070925032</v>
      </c>
      <c r="H16" s="17">
        <f t="shared" si="1"/>
        <v>45.54625292907497</v>
      </c>
      <c r="I16" s="23">
        <f t="shared" si="2"/>
        <v>50.473186119873816</v>
      </c>
      <c r="J16" s="23">
        <f t="shared" si="2"/>
        <v>10.646687697160884</v>
      </c>
      <c r="K16" s="23">
        <f t="shared" si="2"/>
        <v>38.8801261829653</v>
      </c>
      <c r="L16" s="23">
        <f t="shared" si="2"/>
        <v>2.960368352464536</v>
      </c>
      <c r="M16" s="23">
        <f t="shared" si="2"/>
        <v>35.91975783050076</v>
      </c>
      <c r="N16" s="26">
        <f t="shared" si="3"/>
        <v>0.07614091421754629</v>
      </c>
      <c r="O16" s="25">
        <v>46.8</v>
      </c>
      <c r="P16" s="25">
        <v>5.800000000000001</v>
      </c>
      <c r="Q16" s="20">
        <v>47.400000000000006</v>
      </c>
    </row>
    <row r="17" spans="1:17" ht="11.25">
      <c r="A17" s="21">
        <v>1942</v>
      </c>
      <c r="B17" s="22">
        <v>161.9</v>
      </c>
      <c r="C17" s="23">
        <f t="shared" si="0"/>
        <v>162</v>
      </c>
      <c r="D17" s="22">
        <v>74.2</v>
      </c>
      <c r="E17" s="22">
        <v>16.5</v>
      </c>
      <c r="F17" s="22">
        <v>71.3</v>
      </c>
      <c r="G17" s="22">
        <f>'Table 7.3.1.1'!G17/1000</f>
        <v>4.87091343831359</v>
      </c>
      <c r="H17" s="17">
        <f t="shared" si="1"/>
        <v>66.4290865616864</v>
      </c>
      <c r="I17" s="23">
        <f t="shared" si="2"/>
        <v>45.80246913580247</v>
      </c>
      <c r="J17" s="23">
        <f t="shared" si="2"/>
        <v>10.185185185185185</v>
      </c>
      <c r="K17" s="23">
        <f t="shared" si="2"/>
        <v>44.01234567901235</v>
      </c>
      <c r="L17" s="23">
        <f t="shared" si="2"/>
        <v>3.0067366903170307</v>
      </c>
      <c r="M17" s="23">
        <f t="shared" si="2"/>
        <v>41.00560898869531</v>
      </c>
      <c r="N17" s="26">
        <f t="shared" si="3"/>
        <v>0.06831575649808681</v>
      </c>
      <c r="O17" s="25">
        <v>35.6</v>
      </c>
      <c r="P17" s="25">
        <v>2.8</v>
      </c>
      <c r="Q17" s="20">
        <v>61.60000000000001</v>
      </c>
    </row>
    <row r="18" spans="1:17" ht="11.25">
      <c r="A18" s="21">
        <v>1943</v>
      </c>
      <c r="B18" s="22">
        <v>198.6</v>
      </c>
      <c r="C18" s="23">
        <f t="shared" si="0"/>
        <v>198.6</v>
      </c>
      <c r="D18" s="22">
        <v>90.8</v>
      </c>
      <c r="E18" s="22">
        <v>10.2</v>
      </c>
      <c r="F18" s="22">
        <v>97.6</v>
      </c>
      <c r="G18" s="22">
        <f>'Table 7.3.1.1'!G18/1000</f>
        <v>6.066844057806175</v>
      </c>
      <c r="H18" s="17">
        <f t="shared" si="1"/>
        <v>91.53315594219382</v>
      </c>
      <c r="I18" s="23">
        <f t="shared" si="2"/>
        <v>45.720040281973816</v>
      </c>
      <c r="J18" s="23">
        <f t="shared" si="2"/>
        <v>5.135951661631419</v>
      </c>
      <c r="K18" s="23">
        <f t="shared" si="2"/>
        <v>49.14400805639477</v>
      </c>
      <c r="L18" s="23">
        <f t="shared" si="2"/>
        <v>3.0548056685831697</v>
      </c>
      <c r="M18" s="23">
        <f t="shared" si="2"/>
        <v>46.08920238781159</v>
      </c>
      <c r="N18" s="26">
        <f t="shared" si="3"/>
        <v>0.06216028747752228</v>
      </c>
      <c r="O18" s="25">
        <v>29.6</v>
      </c>
      <c r="P18" s="25">
        <v>1.6</v>
      </c>
      <c r="Q18" s="20">
        <v>68.80000000000001</v>
      </c>
    </row>
    <row r="19" spans="1:17" ht="11.25">
      <c r="A19" s="21">
        <v>1944</v>
      </c>
      <c r="B19" s="22">
        <v>219.8</v>
      </c>
      <c r="C19" s="23">
        <f t="shared" si="0"/>
        <v>219.8</v>
      </c>
      <c r="D19" s="22">
        <v>97.8</v>
      </c>
      <c r="E19" s="22">
        <v>7</v>
      </c>
      <c r="F19" s="22">
        <v>115</v>
      </c>
      <c r="G19" s="22">
        <f>'Table 7.3.1.1'!G19/1000</f>
        <v>6.816752894449519</v>
      </c>
      <c r="H19" s="17">
        <f t="shared" si="1"/>
        <v>108.18324710555048</v>
      </c>
      <c r="I19" s="23">
        <f t="shared" si="2"/>
        <v>44.49499545040946</v>
      </c>
      <c r="J19" s="23">
        <f t="shared" si="2"/>
        <v>3.184713375796178</v>
      </c>
      <c r="K19" s="23">
        <f t="shared" si="2"/>
        <v>52.32029117379435</v>
      </c>
      <c r="L19" s="23">
        <f t="shared" si="2"/>
        <v>3.101343446064385</v>
      </c>
      <c r="M19" s="23">
        <f t="shared" si="2"/>
        <v>49.21894772772997</v>
      </c>
      <c r="N19" s="26">
        <f t="shared" si="3"/>
        <v>0.05927611212564799</v>
      </c>
      <c r="O19" s="25">
        <v>29.300000000000004</v>
      </c>
      <c r="P19" s="25">
        <v>1.7000000000000002</v>
      </c>
      <c r="Q19" s="20">
        <v>68.99999999999999</v>
      </c>
    </row>
    <row r="20" spans="1:17" ht="11.25">
      <c r="A20" s="21">
        <v>1945</v>
      </c>
      <c r="B20" s="22">
        <v>223</v>
      </c>
      <c r="C20" s="23">
        <f t="shared" si="0"/>
        <v>223</v>
      </c>
      <c r="D20" s="22">
        <v>96.5</v>
      </c>
      <c r="E20" s="22">
        <v>7.5</v>
      </c>
      <c r="F20" s="22">
        <v>119</v>
      </c>
      <c r="G20" s="22">
        <f>'Table 7.3.1.1'!G20/1000</f>
        <v>7.020508944630413</v>
      </c>
      <c r="H20" s="17">
        <f t="shared" si="1"/>
        <v>111.97949105536959</v>
      </c>
      <c r="I20" s="23">
        <f t="shared" si="2"/>
        <v>43.27354260089686</v>
      </c>
      <c r="J20" s="23">
        <f t="shared" si="2"/>
        <v>3.3632286995515694</v>
      </c>
      <c r="K20" s="23">
        <f t="shared" si="2"/>
        <v>53.36322869955157</v>
      </c>
      <c r="L20" s="23">
        <f t="shared" si="2"/>
        <v>3.148210289071934</v>
      </c>
      <c r="M20" s="23">
        <f t="shared" si="2"/>
        <v>50.215018410479644</v>
      </c>
      <c r="N20" s="26">
        <f t="shared" si="3"/>
        <v>0.05899587348428918</v>
      </c>
      <c r="O20" s="25">
        <v>33.599999999999994</v>
      </c>
      <c r="P20" s="25">
        <v>2.3</v>
      </c>
      <c r="Q20" s="20">
        <v>64.10000000000001</v>
      </c>
    </row>
    <row r="21" spans="1:17" ht="11.25">
      <c r="A21" s="21">
        <v>1946</v>
      </c>
      <c r="B21" s="22">
        <v>222.2</v>
      </c>
      <c r="C21" s="23">
        <f t="shared" si="0"/>
        <v>222.2</v>
      </c>
      <c r="D21" s="22">
        <v>110.9</v>
      </c>
      <c r="E21" s="22">
        <v>16.7</v>
      </c>
      <c r="F21" s="22">
        <v>94.6</v>
      </c>
      <c r="G21" s="22">
        <f>'Table 7.3.1.1'!G21/1000</f>
        <v>7.100199476531937</v>
      </c>
      <c r="H21" s="17">
        <f t="shared" si="1"/>
        <v>87.49980052346805</v>
      </c>
      <c r="I21" s="23">
        <f t="shared" si="2"/>
        <v>49.90999099909991</v>
      </c>
      <c r="J21" s="23">
        <f t="shared" si="2"/>
        <v>7.515751575157516</v>
      </c>
      <c r="K21" s="23">
        <f t="shared" si="2"/>
        <v>42.57425742574257</v>
      </c>
      <c r="L21" s="23">
        <f t="shared" si="2"/>
        <v>3.195409305369909</v>
      </c>
      <c r="M21" s="23">
        <f t="shared" si="2"/>
        <v>39.378848120372666</v>
      </c>
      <c r="N21" s="26">
        <f t="shared" si="3"/>
        <v>0.0750549627540374</v>
      </c>
      <c r="O21" s="25">
        <v>49</v>
      </c>
      <c r="P21" s="25">
        <v>6.8</v>
      </c>
      <c r="Q21" s="20">
        <v>44.2</v>
      </c>
    </row>
    <row r="22" spans="1:17" ht="11.25">
      <c r="A22" s="21">
        <v>1947</v>
      </c>
      <c r="B22" s="22">
        <v>244.1</v>
      </c>
      <c r="C22" s="23">
        <f t="shared" si="0"/>
        <v>244.1</v>
      </c>
      <c r="D22" s="22">
        <v>126.2</v>
      </c>
      <c r="E22" s="22">
        <v>22.9</v>
      </c>
      <c r="F22" s="22">
        <v>95</v>
      </c>
      <c r="G22" s="22">
        <f>'Table 7.3.1.1'!G22/1000</f>
        <v>7.916025328171105</v>
      </c>
      <c r="H22" s="17">
        <f t="shared" si="1"/>
        <v>87.0839746718289</v>
      </c>
      <c r="I22" s="23">
        <f t="shared" si="2"/>
        <v>51.70012290045064</v>
      </c>
      <c r="J22" s="23">
        <f t="shared" si="2"/>
        <v>9.38140106513724</v>
      </c>
      <c r="K22" s="23">
        <f t="shared" si="2"/>
        <v>38.91847603441213</v>
      </c>
      <c r="L22" s="23">
        <f t="shared" si="2"/>
        <v>3.2429436002339638</v>
      </c>
      <c r="M22" s="23">
        <f t="shared" si="2"/>
        <v>35.67553243417816</v>
      </c>
      <c r="N22" s="26">
        <f t="shared" si="3"/>
        <v>0.0833265824018011</v>
      </c>
      <c r="O22" s="25">
        <v>51</v>
      </c>
      <c r="P22" s="25">
        <v>8.2</v>
      </c>
      <c r="Q22" s="20">
        <v>40.8</v>
      </c>
    </row>
    <row r="23" spans="1:17" ht="11.25">
      <c r="A23" s="21">
        <v>1948</v>
      </c>
      <c r="B23" s="22">
        <v>269.1</v>
      </c>
      <c r="C23" s="23">
        <f t="shared" si="0"/>
        <v>269.20000000000005</v>
      </c>
      <c r="D23" s="22">
        <v>138.8</v>
      </c>
      <c r="E23" s="22">
        <v>29.5</v>
      </c>
      <c r="F23" s="22">
        <v>100.9</v>
      </c>
      <c r="G23" s="22">
        <f>'Table 7.3.1.1'!G23/1000</f>
        <v>8.148133255340438</v>
      </c>
      <c r="H23" s="17">
        <f t="shared" si="1"/>
        <v>92.75186674465957</v>
      </c>
      <c r="I23" s="23">
        <f t="shared" si="2"/>
        <v>51.560178306092126</v>
      </c>
      <c r="J23" s="23">
        <f t="shared" si="2"/>
        <v>10.958395245170875</v>
      </c>
      <c r="K23" s="23">
        <f t="shared" si="2"/>
        <v>37.48142644873699</v>
      </c>
      <c r="L23" s="23">
        <f t="shared" si="2"/>
        <v>3.0267954143166556</v>
      </c>
      <c r="M23" s="23">
        <f t="shared" si="2"/>
        <v>34.45463103442034</v>
      </c>
      <c r="N23" s="26">
        <f t="shared" si="3"/>
        <v>0.0807545416782997</v>
      </c>
      <c r="O23" s="25">
        <v>50.5</v>
      </c>
      <c r="P23" s="25">
        <v>9.3</v>
      </c>
      <c r="Q23" s="20">
        <v>40.2</v>
      </c>
    </row>
    <row r="24" spans="1:17" ht="11.25">
      <c r="A24" s="21">
        <v>1949</v>
      </c>
      <c r="B24" s="22">
        <v>267.2</v>
      </c>
      <c r="C24" s="23">
        <f t="shared" si="0"/>
        <v>267.3</v>
      </c>
      <c r="D24" s="22">
        <v>130.1</v>
      </c>
      <c r="E24" s="22">
        <v>29.9</v>
      </c>
      <c r="F24" s="22">
        <v>107.3</v>
      </c>
      <c r="G24" s="22">
        <f>'Table 7.3.1.1'!G24/1000</f>
        <v>8.444048512793717</v>
      </c>
      <c r="H24" s="17">
        <f t="shared" si="1"/>
        <v>98.85595148720628</v>
      </c>
      <c r="I24" s="23">
        <f t="shared" si="2"/>
        <v>48.671904227459784</v>
      </c>
      <c r="J24" s="23">
        <f t="shared" si="2"/>
        <v>11.18593340815563</v>
      </c>
      <c r="K24" s="23">
        <f t="shared" si="2"/>
        <v>40.14216236438458</v>
      </c>
      <c r="L24" s="23">
        <f t="shared" si="2"/>
        <v>3.1590155304129133</v>
      </c>
      <c r="M24" s="23">
        <f t="shared" si="2"/>
        <v>36.98314683397167</v>
      </c>
      <c r="N24" s="26">
        <f t="shared" si="3"/>
        <v>0.07869569909407007</v>
      </c>
      <c r="O24" s="25">
        <v>47.3</v>
      </c>
      <c r="P24" s="25">
        <v>8.9</v>
      </c>
      <c r="Q24" s="20">
        <v>43.800000000000004</v>
      </c>
    </row>
    <row r="25" spans="1:17" ht="18" customHeight="1">
      <c r="A25" s="21">
        <v>1950</v>
      </c>
      <c r="B25" s="22">
        <v>293.7</v>
      </c>
      <c r="C25" s="23">
        <f t="shared" si="0"/>
        <v>293.7</v>
      </c>
      <c r="D25" s="22">
        <v>144.7</v>
      </c>
      <c r="E25" s="22">
        <v>37.1</v>
      </c>
      <c r="F25" s="22">
        <v>111.9</v>
      </c>
      <c r="G25" s="22">
        <f>'Table 7.3.1.1'!G25/1000</f>
        <v>9.005087975984152</v>
      </c>
      <c r="H25" s="17">
        <f t="shared" si="1"/>
        <v>102.89491202401585</v>
      </c>
      <c r="I25" s="23">
        <f t="shared" si="2"/>
        <v>49.26796050391555</v>
      </c>
      <c r="J25" s="23">
        <f t="shared" si="2"/>
        <v>12.631937351038475</v>
      </c>
      <c r="K25" s="23">
        <f t="shared" si="2"/>
        <v>38.100102145045966</v>
      </c>
      <c r="L25" s="23">
        <f t="shared" si="2"/>
        <v>3.0660837507606917</v>
      </c>
      <c r="M25" s="23">
        <f t="shared" si="2"/>
        <v>35.034018394285276</v>
      </c>
      <c r="N25" s="26">
        <f t="shared" si="3"/>
        <v>0.08047442337787446</v>
      </c>
      <c r="O25" s="25">
        <v>48.3</v>
      </c>
      <c r="P25" s="25">
        <v>10.4</v>
      </c>
      <c r="Q25" s="20">
        <v>41.300000000000004</v>
      </c>
    </row>
    <row r="26" spans="1:17" ht="11.25">
      <c r="A26" s="21">
        <v>1951</v>
      </c>
      <c r="B26" s="22">
        <v>339.3</v>
      </c>
      <c r="C26" s="23">
        <f t="shared" si="0"/>
        <v>339.29999999999995</v>
      </c>
      <c r="D26" s="22">
        <v>166</v>
      </c>
      <c r="E26" s="22">
        <v>39.6</v>
      </c>
      <c r="F26" s="22">
        <v>133.7</v>
      </c>
      <c r="G26" s="22">
        <f>'Table 7.3.1.1'!G26/1000</f>
        <v>9.821800034281488</v>
      </c>
      <c r="H26" s="17">
        <f t="shared" si="1"/>
        <v>123.8781999657185</v>
      </c>
      <c r="I26" s="23">
        <f t="shared" si="2"/>
        <v>48.92425582080755</v>
      </c>
      <c r="J26" s="23">
        <f t="shared" si="2"/>
        <v>11.6710875331565</v>
      </c>
      <c r="K26" s="23">
        <f t="shared" si="2"/>
        <v>39.40465664603595</v>
      </c>
      <c r="L26" s="23">
        <f t="shared" si="2"/>
        <v>2.8947244427590597</v>
      </c>
      <c r="M26" s="23">
        <f t="shared" si="2"/>
        <v>36.5099322032769</v>
      </c>
      <c r="N26" s="26">
        <f t="shared" si="3"/>
        <v>0.07346148118385558</v>
      </c>
      <c r="O26" s="25">
        <v>46.5</v>
      </c>
      <c r="P26" s="25">
        <v>8.9</v>
      </c>
      <c r="Q26" s="20">
        <v>44.6</v>
      </c>
    </row>
    <row r="27" spans="1:17" ht="11.25">
      <c r="A27" s="21">
        <v>1952</v>
      </c>
      <c r="B27" s="22">
        <v>358.3</v>
      </c>
      <c r="C27" s="23">
        <f t="shared" si="0"/>
        <v>358.4</v>
      </c>
      <c r="D27" s="22">
        <v>166.2</v>
      </c>
      <c r="E27" s="22">
        <v>41.6</v>
      </c>
      <c r="F27" s="22">
        <v>150.6</v>
      </c>
      <c r="G27" s="22">
        <f>'Table 7.3.1.1'!G27/1000</f>
        <v>10.813133919303331</v>
      </c>
      <c r="H27" s="17">
        <f t="shared" si="1"/>
        <v>139.78686608069665</v>
      </c>
      <c r="I27" s="23">
        <f t="shared" si="2"/>
        <v>46.37276785714286</v>
      </c>
      <c r="J27" s="23">
        <f t="shared" si="2"/>
        <v>11.607142857142858</v>
      </c>
      <c r="K27" s="23">
        <f t="shared" si="2"/>
        <v>42.02008928571429</v>
      </c>
      <c r="L27" s="23">
        <f t="shared" si="2"/>
        <v>3.0170574551627602</v>
      </c>
      <c r="M27" s="23">
        <f t="shared" si="2"/>
        <v>39.00303183055152</v>
      </c>
      <c r="N27" s="26">
        <f t="shared" si="3"/>
        <v>0.0718003580299026</v>
      </c>
      <c r="O27" s="25">
        <v>43.199999999999996</v>
      </c>
      <c r="P27" s="25">
        <v>8.6</v>
      </c>
      <c r="Q27" s="20">
        <v>48.2</v>
      </c>
    </row>
    <row r="28" spans="1:17" ht="11.25">
      <c r="A28" s="21">
        <v>1953</v>
      </c>
      <c r="B28" s="22">
        <v>379.3</v>
      </c>
      <c r="C28" s="23">
        <f t="shared" si="0"/>
        <v>379.29999999999995</v>
      </c>
      <c r="D28" s="22">
        <v>172.5</v>
      </c>
      <c r="E28" s="22">
        <v>44.2</v>
      </c>
      <c r="F28" s="22">
        <v>162.6</v>
      </c>
      <c r="G28" s="22">
        <f>'Table 7.3.1.1'!G28/1000</f>
        <v>11.825048634122531</v>
      </c>
      <c r="H28" s="17">
        <f t="shared" si="1"/>
        <v>150.77495136587746</v>
      </c>
      <c r="I28" s="23">
        <f t="shared" si="2"/>
        <v>45.47851305035592</v>
      </c>
      <c r="J28" s="23">
        <f t="shared" si="2"/>
        <v>11.65304508304772</v>
      </c>
      <c r="K28" s="23">
        <f t="shared" si="2"/>
        <v>42.86844186659636</v>
      </c>
      <c r="L28" s="23">
        <f t="shared" si="2"/>
        <v>3.1175978471190438</v>
      </c>
      <c r="M28" s="23">
        <f t="shared" si="2"/>
        <v>39.75084401947732</v>
      </c>
      <c r="N28" s="26">
        <f t="shared" si="3"/>
        <v>0.07272477634761705</v>
      </c>
      <c r="O28" s="25">
        <v>42.1</v>
      </c>
      <c r="P28" s="25">
        <v>8.7</v>
      </c>
      <c r="Q28" s="20">
        <v>49.2</v>
      </c>
    </row>
    <row r="29" spans="1:17" ht="11.25">
      <c r="A29" s="21">
        <v>1954</v>
      </c>
      <c r="B29" s="22">
        <v>380.4</v>
      </c>
      <c r="C29" s="23">
        <f t="shared" si="0"/>
        <v>380.4</v>
      </c>
      <c r="D29" s="22">
        <v>168</v>
      </c>
      <c r="E29" s="22">
        <v>46.7</v>
      </c>
      <c r="F29" s="22">
        <v>165.7</v>
      </c>
      <c r="G29" s="22">
        <f>'Table 7.3.1.1'!G29/1000</f>
        <v>12.90098493331348</v>
      </c>
      <c r="H29" s="17">
        <f t="shared" si="1"/>
        <v>152.7990150666865</v>
      </c>
      <c r="I29" s="23">
        <f t="shared" si="2"/>
        <v>44.16403785488959</v>
      </c>
      <c r="J29" s="23">
        <f t="shared" si="2"/>
        <v>12.276550998948476</v>
      </c>
      <c r="K29" s="23">
        <f t="shared" si="2"/>
        <v>43.559411146161935</v>
      </c>
      <c r="L29" s="23">
        <f t="shared" si="2"/>
        <v>3.3914261128584333</v>
      </c>
      <c r="M29" s="23">
        <f t="shared" si="2"/>
        <v>40.1679850333035</v>
      </c>
      <c r="N29" s="26">
        <f t="shared" si="3"/>
        <v>0.07785748300128835</v>
      </c>
      <c r="O29" s="25">
        <v>41.4</v>
      </c>
      <c r="P29" s="25">
        <v>9.1</v>
      </c>
      <c r="Q29" s="20">
        <v>49.5</v>
      </c>
    </row>
    <row r="30" spans="1:17" ht="11.25">
      <c r="A30" s="21">
        <v>1955</v>
      </c>
      <c r="B30" s="22">
        <v>414.7</v>
      </c>
      <c r="C30" s="23">
        <f t="shared" si="0"/>
        <v>414.70000000000005</v>
      </c>
      <c r="D30" s="22">
        <v>188.6</v>
      </c>
      <c r="E30" s="22">
        <v>51.7</v>
      </c>
      <c r="F30" s="22">
        <v>174.4</v>
      </c>
      <c r="G30" s="22">
        <f>'Table 7.3.1.1'!G30/1000</f>
        <v>13.66243519748225</v>
      </c>
      <c r="H30" s="17">
        <f t="shared" si="1"/>
        <v>160.73756480251777</v>
      </c>
      <c r="I30" s="23">
        <f t="shared" si="2"/>
        <v>45.478659271762716</v>
      </c>
      <c r="J30" s="23">
        <f t="shared" si="2"/>
        <v>12.466843501326258</v>
      </c>
      <c r="K30" s="23">
        <f t="shared" si="2"/>
        <v>42.05449722691102</v>
      </c>
      <c r="L30" s="23">
        <f t="shared" si="2"/>
        <v>3.2945346509482154</v>
      </c>
      <c r="M30" s="23">
        <f t="shared" si="2"/>
        <v>38.7599625759628</v>
      </c>
      <c r="N30" s="26">
        <f t="shared" si="3"/>
        <v>0.07833965136171014</v>
      </c>
      <c r="O30" s="25">
        <v>43.2</v>
      </c>
      <c r="P30" s="25">
        <v>9.7</v>
      </c>
      <c r="Q30" s="20">
        <v>47.099999999999994</v>
      </c>
    </row>
    <row r="31" spans="1:17" ht="11.25">
      <c r="A31" s="21">
        <v>1956</v>
      </c>
      <c r="B31" s="22">
        <v>437.4</v>
      </c>
      <c r="C31" s="23">
        <f t="shared" si="0"/>
        <v>437.5</v>
      </c>
      <c r="D31" s="22">
        <v>197.2</v>
      </c>
      <c r="E31" s="22">
        <v>54.7</v>
      </c>
      <c r="F31" s="22">
        <v>185.6</v>
      </c>
      <c r="G31" s="22">
        <f>'Table 7.3.1.1'!G31/1000</f>
        <v>14.82536386652902</v>
      </c>
      <c r="H31" s="17">
        <f t="shared" si="1"/>
        <v>170.77463613347098</v>
      </c>
      <c r="I31" s="23">
        <f t="shared" si="2"/>
        <v>45.074285714285715</v>
      </c>
      <c r="J31" s="23">
        <f t="shared" si="2"/>
        <v>12.502857142857144</v>
      </c>
      <c r="K31" s="23">
        <f t="shared" si="2"/>
        <v>42.42285714285714</v>
      </c>
      <c r="L31" s="23">
        <f t="shared" si="2"/>
        <v>3.388654598063776</v>
      </c>
      <c r="M31" s="23">
        <f t="shared" si="2"/>
        <v>39.034202544793374</v>
      </c>
      <c r="N31" s="26">
        <f t="shared" si="3"/>
        <v>0.07987803807397102</v>
      </c>
      <c r="O31" s="25">
        <v>42.8</v>
      </c>
      <c r="P31" s="25">
        <v>9.600000000000001</v>
      </c>
      <c r="Q31" s="20">
        <v>47.6</v>
      </c>
    </row>
    <row r="32" spans="1:17" ht="11.25">
      <c r="A32" s="21">
        <v>1957</v>
      </c>
      <c r="B32" s="22">
        <v>461.1</v>
      </c>
      <c r="C32" s="23">
        <f t="shared" si="0"/>
        <v>461</v>
      </c>
      <c r="D32" s="22">
        <v>205.2</v>
      </c>
      <c r="E32" s="22">
        <v>55.5</v>
      </c>
      <c r="F32" s="22">
        <v>200.3</v>
      </c>
      <c r="G32" s="22">
        <f>'Table 7.3.1.1'!G32/1000</f>
        <v>15.896019691975402</v>
      </c>
      <c r="H32" s="17">
        <f t="shared" si="1"/>
        <v>184.40398030802461</v>
      </c>
      <c r="I32" s="23">
        <f t="shared" si="2"/>
        <v>44.511930585683295</v>
      </c>
      <c r="J32" s="23">
        <f t="shared" si="2"/>
        <v>12.039045553145336</v>
      </c>
      <c r="K32" s="23">
        <f t="shared" si="2"/>
        <v>43.44902386117137</v>
      </c>
      <c r="L32" s="23">
        <f t="shared" si="2"/>
        <v>3.4481604537907597</v>
      </c>
      <c r="M32" s="23">
        <f t="shared" si="2"/>
        <v>40.00086340738061</v>
      </c>
      <c r="N32" s="26">
        <f t="shared" si="3"/>
        <v>0.07936105687456516</v>
      </c>
      <c r="O32" s="25">
        <v>42.30000000000001</v>
      </c>
      <c r="P32" s="25">
        <v>8.899999999999999</v>
      </c>
      <c r="Q32" s="20">
        <v>48.79999999999999</v>
      </c>
    </row>
    <row r="33" spans="1:17" ht="11.25">
      <c r="A33" s="21">
        <v>1958</v>
      </c>
      <c r="B33" s="22">
        <v>467.2</v>
      </c>
      <c r="C33" s="23">
        <f t="shared" si="0"/>
        <v>467.2</v>
      </c>
      <c r="D33" s="22">
        <v>200</v>
      </c>
      <c r="E33" s="22">
        <v>56</v>
      </c>
      <c r="F33" s="22">
        <v>211.2</v>
      </c>
      <c r="G33" s="22">
        <f>'Table 7.3.1.1'!G33/1000</f>
        <v>17.204885562263502</v>
      </c>
      <c r="H33" s="17">
        <f t="shared" si="1"/>
        <v>193.99511443773648</v>
      </c>
      <c r="I33" s="23">
        <f t="shared" si="2"/>
        <v>42.80821917808219</v>
      </c>
      <c r="J33" s="23">
        <f t="shared" si="2"/>
        <v>11.986301369863014</v>
      </c>
      <c r="K33" s="23">
        <f t="shared" si="2"/>
        <v>45.205479452054796</v>
      </c>
      <c r="L33" s="23">
        <f t="shared" si="2"/>
        <v>3.6825525604159894</v>
      </c>
      <c r="M33" s="23">
        <f t="shared" si="2"/>
        <v>41.522926891638804</v>
      </c>
      <c r="N33" s="26">
        <f t="shared" si="3"/>
        <v>0.08146252633647491</v>
      </c>
      <c r="O33" s="25">
        <v>40.5</v>
      </c>
      <c r="P33" s="25">
        <v>8.6</v>
      </c>
      <c r="Q33" s="20">
        <v>50.9</v>
      </c>
    </row>
    <row r="34" spans="1:17" ht="11.25">
      <c r="A34" s="21">
        <v>1959</v>
      </c>
      <c r="B34" s="22">
        <v>506.6</v>
      </c>
      <c r="C34" s="23">
        <f t="shared" si="0"/>
        <v>506.5</v>
      </c>
      <c r="D34" s="22">
        <v>219</v>
      </c>
      <c r="E34" s="22">
        <v>62.5</v>
      </c>
      <c r="F34" s="22">
        <v>225</v>
      </c>
      <c r="G34" s="22">
        <f>'Table 7.3.1.1'!G34/1000</f>
        <v>18.893385570811965</v>
      </c>
      <c r="H34" s="17">
        <f t="shared" si="1"/>
        <v>206.10661442918803</v>
      </c>
      <c r="I34" s="23">
        <f t="shared" si="2"/>
        <v>43.23790720631787</v>
      </c>
      <c r="J34" s="23">
        <f t="shared" si="2"/>
        <v>12.339585389930898</v>
      </c>
      <c r="K34" s="23">
        <f t="shared" si="2"/>
        <v>44.42250740375123</v>
      </c>
      <c r="L34" s="23">
        <f t="shared" si="2"/>
        <v>3.7301847128947614</v>
      </c>
      <c r="M34" s="23">
        <f t="shared" si="2"/>
        <v>40.69232269085647</v>
      </c>
      <c r="N34" s="26">
        <f t="shared" si="3"/>
        <v>0.08397060253694208</v>
      </c>
      <c r="O34" s="25">
        <v>40.7</v>
      </c>
      <c r="P34" s="25">
        <v>9.1</v>
      </c>
      <c r="Q34" s="20">
        <v>50.199999999999996</v>
      </c>
    </row>
    <row r="35" spans="1:17" ht="18" customHeight="1">
      <c r="A35" s="21">
        <v>1960</v>
      </c>
      <c r="B35" s="22">
        <v>526.4</v>
      </c>
      <c r="C35" s="23">
        <f t="shared" si="0"/>
        <v>526.4</v>
      </c>
      <c r="D35" s="22">
        <v>227.5</v>
      </c>
      <c r="E35" s="22">
        <v>61.9</v>
      </c>
      <c r="F35" s="22">
        <v>237</v>
      </c>
      <c r="G35" s="22">
        <f>'Table 7.3.1.1'!G35/1000</f>
        <v>20.649</v>
      </c>
      <c r="H35" s="17">
        <f t="shared" si="1"/>
        <v>216.351</v>
      </c>
      <c r="I35" s="23">
        <f t="shared" si="2"/>
        <v>43.21808510638298</v>
      </c>
      <c r="J35" s="23">
        <f t="shared" si="2"/>
        <v>11.759118541033436</v>
      </c>
      <c r="K35" s="23">
        <f t="shared" si="2"/>
        <v>45.02279635258359</v>
      </c>
      <c r="L35" s="23">
        <f t="shared" si="2"/>
        <v>3.922682370820669</v>
      </c>
      <c r="M35" s="23">
        <f t="shared" si="2"/>
        <v>41.10011398176292</v>
      </c>
      <c r="N35" s="26">
        <f t="shared" si="3"/>
        <v>0.08712658227848101</v>
      </c>
      <c r="O35" s="25">
        <v>40.900000000000006</v>
      </c>
      <c r="P35" s="25">
        <v>8.7</v>
      </c>
      <c r="Q35" s="20">
        <v>50.39999999999999</v>
      </c>
    </row>
    <row r="36" spans="1:17" ht="11.25">
      <c r="A36" s="21">
        <v>1961</v>
      </c>
      <c r="B36" s="22">
        <v>544.8</v>
      </c>
      <c r="C36" s="23">
        <f t="shared" si="0"/>
        <v>544.8</v>
      </c>
      <c r="D36" s="22">
        <v>230.6</v>
      </c>
      <c r="E36" s="22">
        <v>63.6</v>
      </c>
      <c r="F36" s="22">
        <v>250.6</v>
      </c>
      <c r="G36" s="22">
        <f>'Table 7.3.1.1'!G36/1000</f>
        <v>22.217</v>
      </c>
      <c r="H36" s="17">
        <f t="shared" si="1"/>
        <v>228.38299999999998</v>
      </c>
      <c r="I36" s="23">
        <f t="shared" si="2"/>
        <v>42.32745961820852</v>
      </c>
      <c r="J36" s="23">
        <f t="shared" si="2"/>
        <v>11.674008810572689</v>
      </c>
      <c r="K36" s="23">
        <f t="shared" si="2"/>
        <v>45.9985315712188</v>
      </c>
      <c r="L36" s="23">
        <f t="shared" si="2"/>
        <v>4.078010279001468</v>
      </c>
      <c r="M36" s="23">
        <f t="shared" si="2"/>
        <v>41.92052129221733</v>
      </c>
      <c r="N36" s="26">
        <f t="shared" si="3"/>
        <v>0.08865522745411013</v>
      </c>
      <c r="O36" s="25">
        <v>39.599999999999994</v>
      </c>
      <c r="P36" s="25">
        <v>8.4</v>
      </c>
      <c r="Q36" s="20">
        <v>52.00000000000001</v>
      </c>
    </row>
    <row r="37" spans="1:17" ht="11.25">
      <c r="A37" s="21">
        <v>1962</v>
      </c>
      <c r="B37" s="22">
        <v>585.7</v>
      </c>
      <c r="C37" s="23">
        <f t="shared" si="0"/>
        <v>585.5999999999999</v>
      </c>
      <c r="D37" s="22">
        <v>247.4</v>
      </c>
      <c r="E37" s="22">
        <v>67.8</v>
      </c>
      <c r="F37" s="22">
        <v>270.4</v>
      </c>
      <c r="G37" s="22">
        <f>'Table 7.3.1.1'!G37/1000</f>
        <v>23.858</v>
      </c>
      <c r="H37" s="17">
        <f t="shared" si="1"/>
        <v>246.54199999999997</v>
      </c>
      <c r="I37" s="23">
        <f t="shared" si="2"/>
        <v>42.247267759562845</v>
      </c>
      <c r="J37" s="23">
        <f t="shared" si="2"/>
        <v>11.577868852459018</v>
      </c>
      <c r="K37" s="23">
        <f t="shared" si="2"/>
        <v>46.17486338797814</v>
      </c>
      <c r="L37" s="23">
        <f t="shared" si="2"/>
        <v>4.074112021857925</v>
      </c>
      <c r="M37" s="23">
        <f t="shared" si="2"/>
        <v>42.10075136612022</v>
      </c>
      <c r="N37" s="26">
        <f t="shared" si="3"/>
        <v>0.08823224852071009</v>
      </c>
      <c r="O37" s="25">
        <v>39.6</v>
      </c>
      <c r="P37" s="25">
        <v>8.4</v>
      </c>
      <c r="Q37" s="20">
        <v>52</v>
      </c>
    </row>
    <row r="38" spans="1:17" ht="11.25">
      <c r="A38" s="21">
        <v>1963</v>
      </c>
      <c r="B38" s="22">
        <v>617.8</v>
      </c>
      <c r="C38" s="23">
        <f t="shared" si="0"/>
        <v>617.8</v>
      </c>
      <c r="D38" s="22">
        <v>258.5</v>
      </c>
      <c r="E38" s="22">
        <v>72.7</v>
      </c>
      <c r="F38" s="22">
        <v>286.6</v>
      </c>
      <c r="G38" s="22">
        <f>'Table 7.3.1.1'!G38/1000</f>
        <v>26.357</v>
      </c>
      <c r="H38" s="17">
        <f t="shared" si="1"/>
        <v>260.24300000000005</v>
      </c>
      <c r="I38" s="23">
        <f t="shared" si="2"/>
        <v>41.84202007122046</v>
      </c>
      <c r="J38" s="23">
        <f t="shared" si="2"/>
        <v>11.767562317902234</v>
      </c>
      <c r="K38" s="23">
        <f t="shared" si="2"/>
        <v>46.390417610877314</v>
      </c>
      <c r="L38" s="23">
        <f t="shared" si="2"/>
        <v>4.266267400453221</v>
      </c>
      <c r="M38" s="23">
        <f t="shared" si="2"/>
        <v>42.1241502104241</v>
      </c>
      <c r="N38" s="26">
        <f t="shared" si="3"/>
        <v>0.09196441032798323</v>
      </c>
      <c r="O38" s="25">
        <v>39.5</v>
      </c>
      <c r="P38" s="25">
        <v>8.6</v>
      </c>
      <c r="Q38" s="20">
        <v>51.9</v>
      </c>
    </row>
    <row r="39" spans="1:17" ht="11.25">
      <c r="A39" s="21">
        <v>1964</v>
      </c>
      <c r="B39" s="22">
        <v>663.6</v>
      </c>
      <c r="C39" s="23">
        <f t="shared" si="0"/>
        <v>663.6</v>
      </c>
      <c r="D39" s="22">
        <v>277.8</v>
      </c>
      <c r="E39" s="22">
        <v>78.4</v>
      </c>
      <c r="F39" s="22">
        <v>307.4</v>
      </c>
      <c r="G39" s="22">
        <f>'Table 7.3.1.1'!G39/1000</f>
        <v>29.245</v>
      </c>
      <c r="H39" s="17">
        <f t="shared" si="1"/>
        <v>278.155</v>
      </c>
      <c r="I39" s="23">
        <f t="shared" si="2"/>
        <v>41.8625678119349</v>
      </c>
      <c r="J39" s="23">
        <f t="shared" si="2"/>
        <v>11.814345991561183</v>
      </c>
      <c r="K39" s="23">
        <f t="shared" si="2"/>
        <v>46.32308619650391</v>
      </c>
      <c r="L39" s="23">
        <f t="shared" si="2"/>
        <v>4.407022302591923</v>
      </c>
      <c r="M39" s="23">
        <f t="shared" si="2"/>
        <v>41.91606389391199</v>
      </c>
      <c r="N39" s="26">
        <f t="shared" si="3"/>
        <v>0.0951366297983084</v>
      </c>
      <c r="O39" s="25">
        <v>39.7</v>
      </c>
      <c r="P39" s="25">
        <v>8.8</v>
      </c>
      <c r="Q39" s="20">
        <v>51.5</v>
      </c>
    </row>
    <row r="40" spans="1:17" ht="11.25">
      <c r="A40" s="21">
        <v>1965</v>
      </c>
      <c r="B40" s="22">
        <v>719.1</v>
      </c>
      <c r="C40" s="23">
        <f t="shared" si="0"/>
        <v>719.1</v>
      </c>
      <c r="D40" s="22">
        <v>304.3</v>
      </c>
      <c r="E40" s="22">
        <v>84.7</v>
      </c>
      <c r="F40" s="22">
        <v>330.1</v>
      </c>
      <c r="G40" s="22">
        <f>'Table 7.3.1.1'!G40/1000</f>
        <v>31.897</v>
      </c>
      <c r="H40" s="17">
        <f t="shared" si="1"/>
        <v>298.20300000000003</v>
      </c>
      <c r="I40" s="23">
        <f t="shared" si="2"/>
        <v>42.31678486997636</v>
      </c>
      <c r="J40" s="23">
        <f t="shared" si="2"/>
        <v>11.77861215408149</v>
      </c>
      <c r="K40" s="23">
        <f t="shared" si="2"/>
        <v>45.90460297594215</v>
      </c>
      <c r="L40" s="23">
        <f t="shared" si="2"/>
        <v>4.435683493255458</v>
      </c>
      <c r="M40" s="23">
        <f t="shared" si="2"/>
        <v>41.468919482686694</v>
      </c>
      <c r="N40" s="26">
        <f t="shared" si="3"/>
        <v>0.09662829445622538</v>
      </c>
      <c r="O40" s="25">
        <v>40.49999999999999</v>
      </c>
      <c r="P40" s="25">
        <v>8.7</v>
      </c>
      <c r="Q40" s="20">
        <v>50.80000000000001</v>
      </c>
    </row>
    <row r="41" spans="1:17" ht="11.25">
      <c r="A41" s="21">
        <v>1966</v>
      </c>
      <c r="B41" s="22">
        <v>787.7</v>
      </c>
      <c r="C41" s="23">
        <f t="shared" si="0"/>
        <v>787.7</v>
      </c>
      <c r="D41" s="22">
        <v>337.1</v>
      </c>
      <c r="E41" s="22">
        <v>88</v>
      </c>
      <c r="F41" s="22">
        <v>362.6</v>
      </c>
      <c r="G41" s="22">
        <f>'Table 7.3.1.1'!G41/1000</f>
        <v>35.443</v>
      </c>
      <c r="H41" s="17">
        <f t="shared" si="1"/>
        <v>327.15700000000004</v>
      </c>
      <c r="I41" s="23">
        <f t="shared" si="2"/>
        <v>42.79548051288561</v>
      </c>
      <c r="J41" s="23">
        <f t="shared" si="2"/>
        <v>11.171765900723624</v>
      </c>
      <c r="K41" s="23">
        <f t="shared" si="2"/>
        <v>46.032753586390754</v>
      </c>
      <c r="L41" s="23">
        <f t="shared" si="2"/>
        <v>4.499555668401675</v>
      </c>
      <c r="M41" s="23">
        <f t="shared" si="2"/>
        <v>41.533197917989085</v>
      </c>
      <c r="N41" s="26">
        <f t="shared" si="3"/>
        <v>0.09774682846111417</v>
      </c>
      <c r="O41" s="25">
        <v>40.900000000000006</v>
      </c>
      <c r="P41" s="25">
        <v>8.1</v>
      </c>
      <c r="Q41" s="20">
        <v>50.99999999999999</v>
      </c>
    </row>
    <row r="42" spans="1:17" ht="11.25">
      <c r="A42" s="21">
        <v>1967</v>
      </c>
      <c r="B42" s="22">
        <v>832.4</v>
      </c>
      <c r="C42" s="23">
        <f t="shared" si="0"/>
        <v>832.5</v>
      </c>
      <c r="D42" s="22">
        <v>345.4</v>
      </c>
      <c r="E42" s="22">
        <v>89.6</v>
      </c>
      <c r="F42" s="22">
        <v>397.5</v>
      </c>
      <c r="G42" s="22">
        <f>'Table 7.3.1.1'!G42/1000</f>
        <v>40.587</v>
      </c>
      <c r="H42" s="17">
        <f t="shared" si="1"/>
        <v>356.913</v>
      </c>
      <c r="I42" s="23">
        <f t="shared" si="2"/>
        <v>41.489489489489486</v>
      </c>
      <c r="J42" s="23">
        <f t="shared" si="2"/>
        <v>10.762762762762764</v>
      </c>
      <c r="K42" s="23">
        <f t="shared" si="2"/>
        <v>47.747747747747745</v>
      </c>
      <c r="L42" s="23">
        <f t="shared" si="2"/>
        <v>4.875315315315316</v>
      </c>
      <c r="M42" s="23">
        <f t="shared" si="2"/>
        <v>42.87243243243243</v>
      </c>
      <c r="N42" s="26">
        <f t="shared" si="3"/>
        <v>0.1021056603773585</v>
      </c>
      <c r="O42" s="25">
        <v>39.50000000000001</v>
      </c>
      <c r="P42" s="25">
        <v>7.699999999999999</v>
      </c>
      <c r="Q42" s="20">
        <v>52.8</v>
      </c>
    </row>
    <row r="43" spans="1:17" ht="11.25">
      <c r="A43" s="21">
        <v>1968</v>
      </c>
      <c r="B43" s="22">
        <v>909.8</v>
      </c>
      <c r="C43" s="23">
        <f t="shared" si="0"/>
        <v>909.9000000000001</v>
      </c>
      <c r="D43" s="22">
        <v>370.8</v>
      </c>
      <c r="E43" s="22">
        <v>100</v>
      </c>
      <c r="F43" s="22">
        <v>439.1</v>
      </c>
      <c r="G43" s="22">
        <f>'Table 7.3.1.1'!G43/1000</f>
        <v>46.039</v>
      </c>
      <c r="H43" s="17">
        <f t="shared" si="1"/>
        <v>393.06100000000004</v>
      </c>
      <c r="I43" s="23">
        <f t="shared" si="2"/>
        <v>40.751730959446085</v>
      </c>
      <c r="J43" s="23">
        <f t="shared" si="2"/>
        <v>10.990218705352236</v>
      </c>
      <c r="K43" s="23">
        <f t="shared" si="2"/>
        <v>48.258050335201666</v>
      </c>
      <c r="L43" s="23">
        <f t="shared" si="2"/>
        <v>5.0597867897571165</v>
      </c>
      <c r="M43" s="23">
        <f t="shared" si="2"/>
        <v>43.198263545444554</v>
      </c>
      <c r="N43" s="26">
        <f t="shared" si="3"/>
        <v>0.10484855386016854</v>
      </c>
      <c r="O43" s="25">
        <v>39.099999999999994</v>
      </c>
      <c r="P43" s="25">
        <v>8</v>
      </c>
      <c r="Q43" s="20">
        <v>52.900000000000006</v>
      </c>
    </row>
    <row r="44" spans="1:17" ht="11.25">
      <c r="A44" s="21">
        <v>1969</v>
      </c>
      <c r="B44" s="22">
        <v>984.4</v>
      </c>
      <c r="C44" s="23">
        <f t="shared" si="0"/>
        <v>984.5</v>
      </c>
      <c r="D44" s="22">
        <v>397.6</v>
      </c>
      <c r="E44" s="22">
        <v>108.3</v>
      </c>
      <c r="F44" s="22">
        <v>478.6</v>
      </c>
      <c r="G44" s="22">
        <f>'Table 7.3.1.1'!G44/1000</f>
        <v>51.549</v>
      </c>
      <c r="H44" s="17">
        <f t="shared" si="1"/>
        <v>427.05100000000004</v>
      </c>
      <c r="I44" s="23">
        <f t="shared" si="2"/>
        <v>40.38598273235145</v>
      </c>
      <c r="J44" s="23">
        <f t="shared" si="2"/>
        <v>11.000507872016252</v>
      </c>
      <c r="K44" s="23">
        <f t="shared" si="2"/>
        <v>48.6135093956323</v>
      </c>
      <c r="L44" s="23">
        <f t="shared" si="2"/>
        <v>5.236058913153885</v>
      </c>
      <c r="M44" s="23">
        <f t="shared" si="2"/>
        <v>43.37745048247842</v>
      </c>
      <c r="N44" s="26">
        <f t="shared" si="3"/>
        <v>0.10770789803593815</v>
      </c>
      <c r="O44" s="25">
        <v>38.79999999999999</v>
      </c>
      <c r="P44" s="25">
        <v>8.1</v>
      </c>
      <c r="Q44" s="20">
        <v>53.10000000000001</v>
      </c>
    </row>
    <row r="45" spans="1:17" ht="18" customHeight="1">
      <c r="A45" s="21">
        <v>1970</v>
      </c>
      <c r="B45" s="22">
        <v>1038.3</v>
      </c>
      <c r="C45" s="23">
        <f t="shared" si="0"/>
        <v>1038.3</v>
      </c>
      <c r="D45" s="22">
        <v>408.7</v>
      </c>
      <c r="E45" s="22">
        <v>109.7</v>
      </c>
      <c r="F45" s="22">
        <v>519.9</v>
      </c>
      <c r="G45" s="22">
        <f>'Table 7.3.1.1'!G45/1000</f>
        <v>58.567</v>
      </c>
      <c r="H45" s="17">
        <f t="shared" si="1"/>
        <v>461.33299999999997</v>
      </c>
      <c r="I45" s="23">
        <f t="shared" si="2"/>
        <v>39.36241933930464</v>
      </c>
      <c r="J45" s="23">
        <f t="shared" si="2"/>
        <v>10.565347202157373</v>
      </c>
      <c r="K45" s="23">
        <f t="shared" si="2"/>
        <v>50.072233458537994</v>
      </c>
      <c r="L45" s="23">
        <f t="shared" si="2"/>
        <v>5.6406626215929885</v>
      </c>
      <c r="M45" s="23">
        <f t="shared" si="2"/>
        <v>44.431570836945006</v>
      </c>
      <c r="N45" s="26">
        <f t="shared" si="3"/>
        <v>0.11265050971340643</v>
      </c>
      <c r="O45" s="25">
        <v>37.9</v>
      </c>
      <c r="P45" s="25">
        <v>7.9</v>
      </c>
      <c r="Q45" s="20">
        <v>54.2</v>
      </c>
    </row>
    <row r="46" spans="1:17" ht="11.25">
      <c r="A46" s="21">
        <v>1971</v>
      </c>
      <c r="B46" s="22">
        <v>1126.8</v>
      </c>
      <c r="C46" s="23">
        <f t="shared" si="0"/>
        <v>1126.8</v>
      </c>
      <c r="D46" s="22">
        <v>432.6</v>
      </c>
      <c r="E46" s="22">
        <v>128.4</v>
      </c>
      <c r="F46" s="22">
        <v>565.8</v>
      </c>
      <c r="G46" s="22">
        <f>'Table 7.3.1.1'!G46/1000</f>
        <v>65.386</v>
      </c>
      <c r="H46" s="17">
        <f t="shared" si="1"/>
        <v>500.414</v>
      </c>
      <c r="I46" s="23">
        <f t="shared" si="2"/>
        <v>38.391906283280086</v>
      </c>
      <c r="J46" s="23">
        <f t="shared" si="2"/>
        <v>11.395101171459</v>
      </c>
      <c r="K46" s="23">
        <f t="shared" si="2"/>
        <v>50.21299254526091</v>
      </c>
      <c r="L46" s="23">
        <f t="shared" si="2"/>
        <v>5.802804401845935</v>
      </c>
      <c r="M46" s="23">
        <f t="shared" si="2"/>
        <v>44.410188143414985</v>
      </c>
      <c r="N46" s="26">
        <f t="shared" si="3"/>
        <v>0.11556380346412161</v>
      </c>
      <c r="O46" s="25">
        <v>37.3</v>
      </c>
      <c r="P46" s="25">
        <v>8.7</v>
      </c>
      <c r="Q46" s="20">
        <v>54</v>
      </c>
    </row>
    <row r="47" spans="1:17" ht="11.25">
      <c r="A47" s="21">
        <v>1972</v>
      </c>
      <c r="B47" s="22">
        <v>1237.9</v>
      </c>
      <c r="C47" s="23">
        <f t="shared" si="0"/>
        <v>1237.9</v>
      </c>
      <c r="D47" s="22">
        <v>472</v>
      </c>
      <c r="E47" s="22">
        <v>146.9</v>
      </c>
      <c r="F47" s="22">
        <v>619</v>
      </c>
      <c r="G47" s="22">
        <f>'Table 7.3.1.1'!G47/1000</f>
        <v>73.689</v>
      </c>
      <c r="H47" s="17">
        <f t="shared" si="1"/>
        <v>545.311</v>
      </c>
      <c r="I47" s="23">
        <f t="shared" si="2"/>
        <v>38.129089587204135</v>
      </c>
      <c r="J47" s="23">
        <f t="shared" si="2"/>
        <v>11.866871314322642</v>
      </c>
      <c r="K47" s="23">
        <f t="shared" si="2"/>
        <v>50.004039098473214</v>
      </c>
      <c r="L47" s="23">
        <f t="shared" si="2"/>
        <v>5.952742547863316</v>
      </c>
      <c r="M47" s="23">
        <f t="shared" si="2"/>
        <v>44.051296550609905</v>
      </c>
      <c r="N47" s="26">
        <f t="shared" si="3"/>
        <v>0.11904523424878836</v>
      </c>
      <c r="O47" s="25">
        <v>37.1</v>
      </c>
      <c r="P47" s="25">
        <v>9.399999999999999</v>
      </c>
      <c r="Q47" s="20">
        <v>53.5</v>
      </c>
    </row>
    <row r="48" spans="1:17" ht="11.25">
      <c r="A48" s="21">
        <v>1973</v>
      </c>
      <c r="B48" s="22">
        <v>1382.3</v>
      </c>
      <c r="C48" s="23">
        <f t="shared" si="0"/>
        <v>1382.2</v>
      </c>
      <c r="D48" s="22">
        <v>547.1</v>
      </c>
      <c r="E48" s="22">
        <v>162.9</v>
      </c>
      <c r="F48" s="22">
        <v>672.2</v>
      </c>
      <c r="G48" s="22">
        <f>'Table 7.3.1.1'!G48/1000</f>
        <v>82.501</v>
      </c>
      <c r="H48" s="17">
        <f t="shared" si="1"/>
        <v>589.6990000000001</v>
      </c>
      <c r="I48" s="23">
        <f t="shared" si="2"/>
        <v>39.581826074374185</v>
      </c>
      <c r="J48" s="23">
        <f t="shared" si="2"/>
        <v>11.785559253364202</v>
      </c>
      <c r="K48" s="23">
        <f t="shared" si="2"/>
        <v>48.63261467226161</v>
      </c>
      <c r="L48" s="23">
        <f t="shared" si="2"/>
        <v>5.9688178266531615</v>
      </c>
      <c r="M48" s="23">
        <f t="shared" si="2"/>
        <v>42.66379684560845</v>
      </c>
      <c r="N48" s="26">
        <f t="shared" si="3"/>
        <v>0.12273281761380542</v>
      </c>
      <c r="O48" s="25">
        <v>38.4</v>
      </c>
      <c r="P48" s="25">
        <v>9.5</v>
      </c>
      <c r="Q48" s="20">
        <v>52.1</v>
      </c>
    </row>
    <row r="49" spans="1:17" ht="11.25">
      <c r="A49" s="21">
        <v>1974</v>
      </c>
      <c r="B49" s="22">
        <v>1499.5</v>
      </c>
      <c r="C49" s="23">
        <f t="shared" si="0"/>
        <v>1499.4</v>
      </c>
      <c r="D49" s="22">
        <v>588</v>
      </c>
      <c r="E49" s="22">
        <v>165.6</v>
      </c>
      <c r="F49" s="22">
        <v>745.8</v>
      </c>
      <c r="G49" s="22">
        <f>'Table 7.3.1.1'!G49/1000</f>
        <v>94.154</v>
      </c>
      <c r="H49" s="17">
        <f t="shared" si="1"/>
        <v>651.646</v>
      </c>
      <c r="I49" s="23">
        <f t="shared" si="2"/>
        <v>39.2156862745098</v>
      </c>
      <c r="J49" s="23">
        <f t="shared" si="2"/>
        <v>11.044417767106841</v>
      </c>
      <c r="K49" s="23">
        <f t="shared" si="2"/>
        <v>49.73989595838335</v>
      </c>
      <c r="L49" s="23">
        <f t="shared" si="2"/>
        <v>6.279445111377884</v>
      </c>
      <c r="M49" s="23">
        <f t="shared" si="2"/>
        <v>43.46045084700547</v>
      </c>
      <c r="N49" s="26">
        <f t="shared" si="3"/>
        <v>0.12624564226334137</v>
      </c>
      <c r="O49" s="25">
        <v>37.900000000000006</v>
      </c>
      <c r="P49" s="25">
        <v>8.5</v>
      </c>
      <c r="Q49" s="20">
        <v>53.599999999999994</v>
      </c>
    </row>
    <row r="50" spans="1:17" ht="11.25">
      <c r="A50" s="21">
        <v>1975</v>
      </c>
      <c r="B50" s="22">
        <v>1637.7</v>
      </c>
      <c r="C50" s="23">
        <f t="shared" si="0"/>
        <v>1637.6999999999998</v>
      </c>
      <c r="D50" s="22">
        <v>628.6</v>
      </c>
      <c r="E50" s="22">
        <v>166.7</v>
      </c>
      <c r="F50" s="22">
        <v>842.4</v>
      </c>
      <c r="G50" s="22">
        <f>'Table 7.3.1.1'!G50/1000</f>
        <v>108.464</v>
      </c>
      <c r="H50" s="17">
        <f t="shared" si="1"/>
        <v>733.9359999999999</v>
      </c>
      <c r="I50" s="23">
        <f t="shared" si="2"/>
        <v>38.383098247542286</v>
      </c>
      <c r="J50" s="23">
        <f t="shared" si="2"/>
        <v>10.178909446174513</v>
      </c>
      <c r="K50" s="23">
        <f t="shared" si="2"/>
        <v>51.437992306283206</v>
      </c>
      <c r="L50" s="23">
        <f t="shared" si="2"/>
        <v>6.622946815656103</v>
      </c>
      <c r="M50" s="23">
        <f t="shared" si="2"/>
        <v>44.8150454906271</v>
      </c>
      <c r="N50" s="26">
        <f t="shared" si="3"/>
        <v>0.12875593542260208</v>
      </c>
      <c r="O50" s="25">
        <v>37.2</v>
      </c>
      <c r="P50" s="25">
        <v>7.5</v>
      </c>
      <c r="Q50" s="20">
        <v>55.3</v>
      </c>
    </row>
    <row r="51" spans="1:17" ht="11.25">
      <c r="A51" s="21">
        <v>1976</v>
      </c>
      <c r="B51" s="22">
        <v>1824.6</v>
      </c>
      <c r="C51" s="23">
        <f t="shared" si="0"/>
        <v>1824.6</v>
      </c>
      <c r="D51" s="22">
        <v>706.6</v>
      </c>
      <c r="E51" s="22">
        <v>191.2</v>
      </c>
      <c r="F51" s="22">
        <v>926.8</v>
      </c>
      <c r="G51" s="22">
        <f>'Table 7.3.1.1'!G51/1000</f>
        <v>125.447</v>
      </c>
      <c r="H51" s="17">
        <f t="shared" si="1"/>
        <v>801.353</v>
      </c>
      <c r="I51" s="23">
        <f t="shared" si="2"/>
        <v>38.726296174504</v>
      </c>
      <c r="J51" s="23">
        <f t="shared" si="2"/>
        <v>10.479009097884468</v>
      </c>
      <c r="K51" s="23">
        <f t="shared" si="2"/>
        <v>50.794694727611535</v>
      </c>
      <c r="L51" s="23">
        <f t="shared" si="2"/>
        <v>6.875315137564399</v>
      </c>
      <c r="M51" s="23">
        <f t="shared" si="2"/>
        <v>43.91937959004713</v>
      </c>
      <c r="N51" s="26">
        <f t="shared" si="3"/>
        <v>0.13535498489425982</v>
      </c>
      <c r="O51" s="25">
        <v>37.4</v>
      </c>
      <c r="P51" s="25">
        <v>8.1</v>
      </c>
      <c r="Q51" s="20">
        <v>54.5</v>
      </c>
    </row>
    <row r="52" spans="1:17" ht="11.25">
      <c r="A52" s="21">
        <v>1977</v>
      </c>
      <c r="B52" s="22">
        <v>2030.1</v>
      </c>
      <c r="C52" s="23">
        <f t="shared" si="0"/>
        <v>2030.2</v>
      </c>
      <c r="D52" s="22">
        <v>773.5</v>
      </c>
      <c r="E52" s="22">
        <v>226.8</v>
      </c>
      <c r="F52" s="22">
        <v>1029.9</v>
      </c>
      <c r="G52" s="22">
        <f>'Table 7.3.1.1'!G52/1000</f>
        <v>144.381</v>
      </c>
      <c r="H52" s="17">
        <f t="shared" si="1"/>
        <v>885.5190000000001</v>
      </c>
      <c r="I52" s="23">
        <f t="shared" si="2"/>
        <v>38.099694611368335</v>
      </c>
      <c r="J52" s="23">
        <f t="shared" si="2"/>
        <v>11.171313171116147</v>
      </c>
      <c r="K52" s="23">
        <f t="shared" si="2"/>
        <v>50.72899221751552</v>
      </c>
      <c r="L52" s="23">
        <f t="shared" si="2"/>
        <v>7.111663875480248</v>
      </c>
      <c r="M52" s="23">
        <f t="shared" si="2"/>
        <v>43.61732834203527</v>
      </c>
      <c r="N52" s="26">
        <f t="shared" si="3"/>
        <v>0.14018933877075443</v>
      </c>
      <c r="O52" s="25">
        <v>36.900000000000006</v>
      </c>
      <c r="P52" s="25">
        <v>9.100000000000001</v>
      </c>
      <c r="Q52" s="20">
        <v>53.99999999999999</v>
      </c>
    </row>
    <row r="53" spans="1:17" ht="11.25">
      <c r="A53" s="21">
        <v>1978</v>
      </c>
      <c r="B53" s="22">
        <v>2293.8</v>
      </c>
      <c r="C53" s="23">
        <f t="shared" si="0"/>
        <v>2293.7</v>
      </c>
      <c r="D53" s="22">
        <v>872.6</v>
      </c>
      <c r="E53" s="22">
        <v>273.9</v>
      </c>
      <c r="F53" s="22">
        <v>1147.2</v>
      </c>
      <c r="G53" s="22">
        <f>'Table 7.3.1.1'!G53/1000</f>
        <v>162.825</v>
      </c>
      <c r="H53" s="17">
        <f t="shared" si="1"/>
        <v>984.375</v>
      </c>
      <c r="I53" s="23">
        <f t="shared" si="2"/>
        <v>38.04333609451977</v>
      </c>
      <c r="J53" s="23">
        <f t="shared" si="2"/>
        <v>11.941404717269041</v>
      </c>
      <c r="K53" s="23">
        <f t="shared" si="2"/>
        <v>50.01525918821119</v>
      </c>
      <c r="L53" s="23">
        <f t="shared" si="2"/>
        <v>7.098792344247286</v>
      </c>
      <c r="M53" s="23">
        <f t="shared" si="2"/>
        <v>42.9164668439639</v>
      </c>
      <c r="N53" s="26">
        <f t="shared" si="3"/>
        <v>0.14193253138075312</v>
      </c>
      <c r="O53" s="25">
        <v>36.79999999999999</v>
      </c>
      <c r="P53" s="25">
        <v>9.8</v>
      </c>
      <c r="Q53" s="20">
        <v>53.400000000000006</v>
      </c>
    </row>
    <row r="54" spans="1:17" ht="11.25">
      <c r="A54" s="21">
        <v>1979</v>
      </c>
      <c r="B54" s="22">
        <v>2562.2</v>
      </c>
      <c r="C54" s="23">
        <f t="shared" si="0"/>
        <v>2562.2</v>
      </c>
      <c r="D54" s="22">
        <v>977.2</v>
      </c>
      <c r="E54" s="22">
        <v>313.3</v>
      </c>
      <c r="F54" s="22">
        <v>1271.7</v>
      </c>
      <c r="G54" s="22">
        <f>'Table 7.3.1.1'!G54/1000</f>
        <v>184.896</v>
      </c>
      <c r="H54" s="17">
        <f t="shared" si="1"/>
        <v>1086.804</v>
      </c>
      <c r="I54" s="23">
        <f t="shared" si="2"/>
        <v>38.13909921161502</v>
      </c>
      <c r="J54" s="23">
        <f t="shared" si="2"/>
        <v>12.227773007571619</v>
      </c>
      <c r="K54" s="23">
        <f t="shared" si="2"/>
        <v>49.63312778081337</v>
      </c>
      <c r="L54" s="23">
        <f t="shared" si="2"/>
        <v>7.216298493482164</v>
      </c>
      <c r="M54" s="23">
        <f t="shared" si="2"/>
        <v>42.416829287331204</v>
      </c>
      <c r="N54" s="26">
        <f t="shared" si="3"/>
        <v>0.14539278131634817</v>
      </c>
      <c r="O54" s="25">
        <v>36.80000000000001</v>
      </c>
      <c r="P54" s="25">
        <v>10.1</v>
      </c>
      <c r="Q54" s="20">
        <v>53.09999999999999</v>
      </c>
    </row>
    <row r="55" spans="1:17" ht="18" customHeight="1">
      <c r="A55" s="21">
        <v>1980</v>
      </c>
      <c r="B55" s="22">
        <v>2788.1</v>
      </c>
      <c r="C55" s="23">
        <f t="shared" si="0"/>
        <v>2788.1</v>
      </c>
      <c r="D55" s="22">
        <v>1035.2</v>
      </c>
      <c r="E55" s="22">
        <v>321.3</v>
      </c>
      <c r="F55" s="22">
        <v>1431.6</v>
      </c>
      <c r="G55" s="22">
        <f>'Table 7.3.1.1'!G55/1000</f>
        <v>213.214</v>
      </c>
      <c r="H55" s="17">
        <f t="shared" si="1"/>
        <v>1218.386</v>
      </c>
      <c r="I55" s="23">
        <f t="shared" si="2"/>
        <v>37.12922778953409</v>
      </c>
      <c r="J55" s="23">
        <f t="shared" si="2"/>
        <v>11.523976901832789</v>
      </c>
      <c r="K55" s="23">
        <f t="shared" si="2"/>
        <v>51.34679530863312</v>
      </c>
      <c r="L55" s="23">
        <f t="shared" si="2"/>
        <v>7.6472866826871355</v>
      </c>
      <c r="M55" s="23">
        <f t="shared" si="2"/>
        <v>43.69950862594598</v>
      </c>
      <c r="N55" s="26">
        <f t="shared" si="3"/>
        <v>0.14893405979323834</v>
      </c>
      <c r="O55" s="25">
        <v>35.8</v>
      </c>
      <c r="P55" s="25">
        <v>9.3</v>
      </c>
      <c r="Q55" s="20">
        <v>54.900000000000006</v>
      </c>
    </row>
    <row r="56" spans="1:17" ht="11.25">
      <c r="A56" s="21">
        <v>1981</v>
      </c>
      <c r="B56" s="22">
        <v>3126.8</v>
      </c>
      <c r="C56" s="23">
        <f t="shared" si="0"/>
        <v>3126.8</v>
      </c>
      <c r="D56" s="22">
        <v>1167.3</v>
      </c>
      <c r="E56" s="22">
        <v>352.6</v>
      </c>
      <c r="F56" s="22">
        <v>1606.9</v>
      </c>
      <c r="G56" s="22">
        <f>'Table 7.3.1.1'!G56/1000</f>
        <v>247.751</v>
      </c>
      <c r="H56" s="17">
        <f t="shared" si="1"/>
        <v>1359.1490000000001</v>
      </c>
      <c r="I56" s="23">
        <f>100*D56/$C56</f>
        <v>37.33209671229372</v>
      </c>
      <c r="J56" s="23">
        <f>100*E56/$C56</f>
        <v>11.27670461813995</v>
      </c>
      <c r="K56" s="23">
        <f>100*F56/$C56</f>
        <v>51.39119866956633</v>
      </c>
      <c r="L56" s="23">
        <f>100*G56/$C56</f>
        <v>7.923468082384547</v>
      </c>
      <c r="M56" s="23">
        <f>100*H56/$C56</f>
        <v>43.46773058718179</v>
      </c>
      <c r="N56" s="26">
        <f t="shared" si="3"/>
        <v>0.15417947600970813</v>
      </c>
      <c r="O56" s="25">
        <v>35.9</v>
      </c>
      <c r="P56" s="25">
        <v>9.3</v>
      </c>
      <c r="Q56" s="20">
        <v>54.8</v>
      </c>
    </row>
    <row r="57" spans="1:17" ht="11.25">
      <c r="A57" s="21">
        <v>1982</v>
      </c>
      <c r="B57" s="22">
        <v>3253.2</v>
      </c>
      <c r="C57" s="23">
        <f t="shared" si="0"/>
        <v>3253.2</v>
      </c>
      <c r="D57" s="22">
        <v>1148.8</v>
      </c>
      <c r="E57" s="22">
        <v>344.5</v>
      </c>
      <c r="F57" s="22">
        <v>1759.9</v>
      </c>
      <c r="G57" s="22">
        <f>'Table 7.3.1.1'!G57/1000</f>
        <v>278.877</v>
      </c>
      <c r="H57" s="17">
        <f t="shared" si="1"/>
        <v>1481.0230000000001</v>
      </c>
      <c r="I57" s="23">
        <f>100*D57/$C57</f>
        <v>35.31292266076479</v>
      </c>
      <c r="J57" s="23">
        <f>100*E57/$C57</f>
        <v>10.589573343169803</v>
      </c>
      <c r="K57" s="23">
        <f>100*F57/$C57</f>
        <v>54.09750399606541</v>
      </c>
      <c r="L57" s="23">
        <f>100*G57/$C57</f>
        <v>8.57239026189598</v>
      </c>
      <c r="M57" s="23">
        <f>100*H57/$C57</f>
        <v>45.525113734169445</v>
      </c>
      <c r="N57" s="26">
        <f t="shared" si="3"/>
        <v>0.15846184442297861</v>
      </c>
      <c r="O57" s="25">
        <v>33.7</v>
      </c>
      <c r="P57" s="25">
        <v>8.7</v>
      </c>
      <c r="Q57" s="20">
        <v>57.599999999999994</v>
      </c>
    </row>
    <row r="58" spans="1:17" ht="11.25">
      <c r="A58" s="21">
        <v>1983</v>
      </c>
      <c r="B58" s="22">
        <v>3534.6</v>
      </c>
      <c r="C58" s="23">
        <f t="shared" si="0"/>
        <v>3534.7</v>
      </c>
      <c r="D58" s="22">
        <v>1226.9</v>
      </c>
      <c r="E58" s="22">
        <v>368.7</v>
      </c>
      <c r="F58" s="22">
        <v>1939.1</v>
      </c>
      <c r="G58" s="22">
        <f>'Table 7.3.1.1'!G58/1000</f>
        <v>306.326</v>
      </c>
      <c r="H58" s="17">
        <f t="shared" si="1"/>
        <v>1632.774</v>
      </c>
      <c r="I58" s="23">
        <f>100*D58/$C58</f>
        <v>34.71015927801511</v>
      </c>
      <c r="J58" s="23">
        <f>100*E58/$C58</f>
        <v>10.430871078167879</v>
      </c>
      <c r="K58" s="23">
        <f>100*F58/$C58</f>
        <v>54.85896964381702</v>
      </c>
      <c r="L58" s="23">
        <f>100*G58/$C58</f>
        <v>8.666251732820326</v>
      </c>
      <c r="M58" s="23">
        <f>100*H58/$C58</f>
        <v>46.19271791099669</v>
      </c>
      <c r="N58" s="26">
        <f t="shared" si="3"/>
        <v>0.15797328657624674</v>
      </c>
      <c r="O58" s="25">
        <v>32.89999999999999</v>
      </c>
      <c r="P58" s="25">
        <v>8.7</v>
      </c>
      <c r="Q58" s="20">
        <v>58.400000000000006</v>
      </c>
    </row>
    <row r="59" spans="1:17" ht="11.25">
      <c r="A59" s="21">
        <v>1984</v>
      </c>
      <c r="B59" s="22">
        <v>3930.9</v>
      </c>
      <c r="C59" s="23">
        <f t="shared" si="0"/>
        <v>3930.9</v>
      </c>
      <c r="D59" s="22">
        <v>1402.2</v>
      </c>
      <c r="E59" s="22">
        <v>425.8</v>
      </c>
      <c r="F59" s="22">
        <v>2102.9</v>
      </c>
      <c r="G59" s="22">
        <f>'Table 7.3.1.1'!G59/1000</f>
        <v>338.365</v>
      </c>
      <c r="H59" s="17">
        <f t="shared" si="1"/>
        <v>1764.535</v>
      </c>
      <c r="I59" s="23">
        <f>100*D59/$C59</f>
        <v>35.67122033122185</v>
      </c>
      <c r="J59" s="23">
        <f>100*E59/$C59</f>
        <v>10.832124958660867</v>
      </c>
      <c r="K59" s="23">
        <f>100*F59/$C59</f>
        <v>53.49665471011728</v>
      </c>
      <c r="L59" s="23">
        <f>100*G59/$C59</f>
        <v>8.607825179984227</v>
      </c>
      <c r="M59" s="23">
        <f>100*H59/$C59</f>
        <v>44.888829530133044</v>
      </c>
      <c r="N59" s="26">
        <f t="shared" si="3"/>
        <v>0.1609039897284702</v>
      </c>
      <c r="O59" s="25">
        <v>33.800000000000004</v>
      </c>
      <c r="P59" s="25">
        <v>9.1</v>
      </c>
      <c r="Q59" s="20">
        <v>57.09999999999999</v>
      </c>
    </row>
    <row r="60" spans="1:17" ht="11.25">
      <c r="A60" s="21">
        <v>1985</v>
      </c>
      <c r="B60" s="22">
        <v>4217.5</v>
      </c>
      <c r="C60" s="23">
        <f t="shared" si="0"/>
        <v>4217.4</v>
      </c>
      <c r="D60" s="22">
        <v>1452.8</v>
      </c>
      <c r="E60" s="22">
        <v>458.7</v>
      </c>
      <c r="F60" s="22">
        <v>2305.9</v>
      </c>
      <c r="G60" s="22">
        <f>'Table 7.3.1.1'!G60/1000</f>
        <v>372.439</v>
      </c>
      <c r="H60" s="17">
        <f t="shared" si="1"/>
        <v>1933.461</v>
      </c>
      <c r="I60" s="23">
        <f>100*D60/$C60</f>
        <v>34.447764025228814</v>
      </c>
      <c r="J60" s="23">
        <f>100*E60/$C60</f>
        <v>10.876369327073553</v>
      </c>
      <c r="K60" s="23">
        <f>100*F60/$C60</f>
        <v>54.67586664769764</v>
      </c>
      <c r="L60" s="23">
        <f>100*G60/$C60</f>
        <v>8.831009626784276</v>
      </c>
      <c r="M60" s="23">
        <f>100*H60/$C60</f>
        <v>45.844857020913366</v>
      </c>
      <c r="N60" s="26">
        <f t="shared" si="3"/>
        <v>0.16151567717593998</v>
      </c>
      <c r="O60" s="25">
        <v>32.599999999999994</v>
      </c>
      <c r="P60" s="25">
        <v>9.1</v>
      </c>
      <c r="Q60" s="20">
        <v>58.300000000000004</v>
      </c>
    </row>
    <row r="61" spans="1:17" ht="11.25">
      <c r="A61" s="21">
        <v>1986</v>
      </c>
      <c r="B61" s="22">
        <v>4460.1</v>
      </c>
      <c r="C61" s="23">
        <f t="shared" si="0"/>
        <v>4460</v>
      </c>
      <c r="D61" s="22">
        <v>1491.2</v>
      </c>
      <c r="E61" s="22">
        <v>480.1</v>
      </c>
      <c r="F61" s="22">
        <v>2488.7</v>
      </c>
      <c r="G61" s="22">
        <f>'Table 7.3.1.1'!G61/1000</f>
        <v>399.443</v>
      </c>
      <c r="H61" s="17">
        <f t="shared" si="1"/>
        <v>2089.2569999999996</v>
      </c>
      <c r="I61" s="23">
        <f>100*D61/$C61</f>
        <v>33.43497757847533</v>
      </c>
      <c r="J61" s="23">
        <f>100*E61/$C61</f>
        <v>10.76457399103139</v>
      </c>
      <c r="K61" s="23">
        <f>100*F61/$C61</f>
        <v>55.80044843049327</v>
      </c>
      <c r="L61" s="23">
        <f>100*G61/$C61</f>
        <v>8.956121076233183</v>
      </c>
      <c r="M61" s="23">
        <f>100*H61/$C61</f>
        <v>46.84432735426008</v>
      </c>
      <c r="N61" s="26">
        <f t="shared" si="3"/>
        <v>0.16050267207779162</v>
      </c>
      <c r="O61" s="25">
        <v>31.400000000000002</v>
      </c>
      <c r="P61" s="25">
        <v>8.9</v>
      </c>
      <c r="Q61" s="20">
        <v>59.699999999999996</v>
      </c>
    </row>
    <row r="62" spans="1:17" ht="11.25">
      <c r="A62" s="21">
        <v>1987</v>
      </c>
      <c r="B62" s="22">
        <v>4736.4</v>
      </c>
      <c r="C62" s="23">
        <f t="shared" si="0"/>
        <v>4736.3</v>
      </c>
      <c r="D62" s="22">
        <v>1570.7</v>
      </c>
      <c r="E62" s="22">
        <v>497.6</v>
      </c>
      <c r="F62" s="22">
        <v>2668</v>
      </c>
      <c r="G62" s="22">
        <f>'Table 7.3.1.1'!G62/1000</f>
        <v>433.851</v>
      </c>
      <c r="H62" s="17">
        <f t="shared" si="1"/>
        <v>2234.149</v>
      </c>
      <c r="I62" s="23">
        <f>100*D62/$C62</f>
        <v>33.1630175453413</v>
      </c>
      <c r="J62" s="23">
        <f>100*E62/$C62</f>
        <v>10.506091252665582</v>
      </c>
      <c r="K62" s="23">
        <f>100*F62/$C62</f>
        <v>56.33089120199311</v>
      </c>
      <c r="L62" s="23">
        <f>100*G62/$C62</f>
        <v>9.160124992082427</v>
      </c>
      <c r="M62" s="23">
        <f>100*H62/$C62</f>
        <v>47.17076620991069</v>
      </c>
      <c r="N62" s="26">
        <f t="shared" si="3"/>
        <v>0.16261281859070464</v>
      </c>
      <c r="O62" s="25">
        <v>31.099999999999998</v>
      </c>
      <c r="P62" s="25">
        <v>8.600000000000001</v>
      </c>
      <c r="Q62" s="20">
        <v>60.300000000000004</v>
      </c>
    </row>
    <row r="63" spans="1:17" ht="11.25">
      <c r="A63" s="21">
        <v>1988</v>
      </c>
      <c r="B63" s="22">
        <v>5100.4</v>
      </c>
      <c r="C63" s="23">
        <f t="shared" si="0"/>
        <v>5100.4</v>
      </c>
      <c r="D63" s="22">
        <v>1703.7</v>
      </c>
      <c r="E63" s="22">
        <v>515</v>
      </c>
      <c r="F63" s="22">
        <v>2881.7</v>
      </c>
      <c r="G63" s="22">
        <f>'Table 7.3.1.1'!G63/1000</f>
        <v>485.819</v>
      </c>
      <c r="H63" s="17">
        <f t="shared" si="1"/>
        <v>2395.881</v>
      </c>
      <c r="I63" s="23">
        <f>100*D63/$C63</f>
        <v>33.40326248921654</v>
      </c>
      <c r="J63" s="23">
        <f>100*E63/$C63</f>
        <v>10.097247274723552</v>
      </c>
      <c r="K63" s="23">
        <f>100*F63/$C63</f>
        <v>56.49949023605992</v>
      </c>
      <c r="L63" s="23">
        <f>100*G63/$C63</f>
        <v>9.52511567720179</v>
      </c>
      <c r="M63" s="23">
        <f>100*H63/$C63</f>
        <v>46.97437455885813</v>
      </c>
      <c r="N63" s="26">
        <f t="shared" si="3"/>
        <v>0.16858763924072598</v>
      </c>
      <c r="O63" s="25">
        <v>31.6</v>
      </c>
      <c r="P63" s="25">
        <v>8.3</v>
      </c>
      <c r="Q63" s="20">
        <v>60.10000000000001</v>
      </c>
    </row>
    <row r="64" spans="1:17" ht="11.25">
      <c r="A64" s="21">
        <v>1989</v>
      </c>
      <c r="B64" s="22">
        <v>5482.1</v>
      </c>
      <c r="C64" s="23">
        <f t="shared" si="0"/>
        <v>5482.1</v>
      </c>
      <c r="D64" s="22">
        <v>1851.9</v>
      </c>
      <c r="E64" s="22">
        <v>529</v>
      </c>
      <c r="F64" s="22">
        <v>3101.2</v>
      </c>
      <c r="G64" s="22">
        <f>'Table 7.3.1.1'!G64/1000</f>
        <v>541.775</v>
      </c>
      <c r="H64" s="17">
        <f t="shared" si="1"/>
        <v>2559.4249999999997</v>
      </c>
      <c r="I64" s="23">
        <f>100*D64/$C64</f>
        <v>33.78085040404225</v>
      </c>
      <c r="J64" s="23">
        <f>100*E64/$C64</f>
        <v>9.64958683716094</v>
      </c>
      <c r="K64" s="23">
        <f>100*F64/$C64</f>
        <v>56.569562758796806</v>
      </c>
      <c r="L64" s="23">
        <f>100*G64/$C64</f>
        <v>9.882617974863647</v>
      </c>
      <c r="M64" s="23">
        <f>100*H64/$C64</f>
        <v>46.68694478393316</v>
      </c>
      <c r="N64" s="26">
        <f t="shared" si="3"/>
        <v>0.17469850380497873</v>
      </c>
      <c r="O64" s="25">
        <v>32</v>
      </c>
      <c r="P64" s="25">
        <v>7.9</v>
      </c>
      <c r="Q64" s="20">
        <v>60.1</v>
      </c>
    </row>
    <row r="65" spans="1:17" ht="18" customHeight="1">
      <c r="A65" s="21">
        <v>1990</v>
      </c>
      <c r="B65" s="22">
        <v>5800.5</v>
      </c>
      <c r="C65" s="23">
        <f t="shared" si="0"/>
        <v>5800.5</v>
      </c>
      <c r="D65" s="22">
        <v>1923.1</v>
      </c>
      <c r="E65" s="22">
        <v>533.5</v>
      </c>
      <c r="F65" s="22">
        <v>3343.9</v>
      </c>
      <c r="G65" s="22">
        <f>'Table 7.3.1.1'!G65/1000</f>
        <v>605.477</v>
      </c>
      <c r="H65" s="17">
        <f t="shared" si="1"/>
        <v>2738.4230000000002</v>
      </c>
      <c r="I65" s="23">
        <f>100*D65/$C65</f>
        <v>33.15403844496164</v>
      </c>
      <c r="J65" s="23">
        <f>100*E65/$C65</f>
        <v>9.197482975605551</v>
      </c>
      <c r="K65" s="23">
        <f>100*F65/$C65</f>
        <v>57.648478579432805</v>
      </c>
      <c r="L65" s="23">
        <f>100*G65/$C65</f>
        <v>10.438358762175675</v>
      </c>
      <c r="M65" s="23">
        <f>100*H65/$C65</f>
        <v>47.210119817257144</v>
      </c>
      <c r="N65" s="26">
        <f t="shared" si="3"/>
        <v>0.18106911091838873</v>
      </c>
      <c r="O65" s="25">
        <v>31.199999999999992</v>
      </c>
      <c r="P65" s="25">
        <v>7.4</v>
      </c>
      <c r="Q65" s="20">
        <v>61.40000000000001</v>
      </c>
    </row>
    <row r="66" spans="1:17" ht="11.25">
      <c r="A66" s="21">
        <v>1991</v>
      </c>
      <c r="B66" s="22">
        <v>5992.1</v>
      </c>
      <c r="C66" s="23">
        <f t="shared" si="0"/>
        <v>5992</v>
      </c>
      <c r="D66" s="22">
        <v>1943.5</v>
      </c>
      <c r="E66" s="22">
        <v>499.9</v>
      </c>
      <c r="F66" s="22">
        <v>3548.6</v>
      </c>
      <c r="G66" s="22">
        <f>'Table 7.3.1.1'!G66/1000</f>
        <v>665.795</v>
      </c>
      <c r="H66" s="17">
        <f t="shared" si="1"/>
        <v>2882.805</v>
      </c>
      <c r="I66" s="23">
        <f>100*D66/$C66</f>
        <v>32.434913217623496</v>
      </c>
      <c r="J66" s="23">
        <f>100*E66/$C66</f>
        <v>8.34279038718291</v>
      </c>
      <c r="K66" s="23">
        <f>100*F66/$C66</f>
        <v>59.22229639519359</v>
      </c>
      <c r="L66" s="23">
        <f>100*G66/$C66</f>
        <v>11.111398531375167</v>
      </c>
      <c r="M66" s="23">
        <f>100*H66/$C66</f>
        <v>48.11089786381842</v>
      </c>
      <c r="N66" s="26">
        <f t="shared" si="3"/>
        <v>0.18762187905089334</v>
      </c>
      <c r="O66" s="25">
        <v>30.6</v>
      </c>
      <c r="P66" s="25">
        <v>6.5</v>
      </c>
      <c r="Q66" s="20">
        <v>62.900000000000006</v>
      </c>
    </row>
    <row r="67" spans="1:17" ht="11.25">
      <c r="A67" s="21">
        <v>1992</v>
      </c>
      <c r="B67" s="22">
        <v>6342.3</v>
      </c>
      <c r="C67" s="23">
        <f t="shared" si="0"/>
        <v>6342.299999999999</v>
      </c>
      <c r="D67" s="22">
        <v>2031.5</v>
      </c>
      <c r="E67" s="22">
        <v>522.7</v>
      </c>
      <c r="F67" s="22">
        <v>3788.1</v>
      </c>
      <c r="G67" s="22">
        <f>'Table 7.3.1.1'!G67/1000</f>
        <v>725.384</v>
      </c>
      <c r="H67" s="17">
        <f t="shared" si="1"/>
        <v>3062.716</v>
      </c>
      <c r="I67" s="23">
        <f>100*D67/$C67</f>
        <v>32.03096668401054</v>
      </c>
      <c r="J67" s="23">
        <f>100*E67/$C67</f>
        <v>8.241489680399857</v>
      </c>
      <c r="K67" s="23">
        <f>100*F67/$C67</f>
        <v>59.72754363558962</v>
      </c>
      <c r="L67" s="23">
        <f>100*G67/$C67</f>
        <v>11.43723885656623</v>
      </c>
      <c r="M67" s="23">
        <f>100*H67/$C67</f>
        <v>48.29030477902339</v>
      </c>
      <c r="N67" s="26">
        <f t="shared" si="3"/>
        <v>0.19149019297273037</v>
      </c>
      <c r="O67" s="25">
        <v>30.299999999999997</v>
      </c>
      <c r="P67" s="25">
        <v>6.4</v>
      </c>
      <c r="Q67" s="20">
        <v>63.300000000000004</v>
      </c>
    </row>
    <row r="68" spans="1:17" ht="11.25">
      <c r="A68" s="21">
        <v>1993</v>
      </c>
      <c r="B68" s="22">
        <v>6667.4</v>
      </c>
      <c r="C68" s="23">
        <f t="shared" si="0"/>
        <v>6667.4</v>
      </c>
      <c r="D68" s="22">
        <v>2124.2</v>
      </c>
      <c r="E68" s="22">
        <v>558.1</v>
      </c>
      <c r="F68" s="22">
        <v>3985.1</v>
      </c>
      <c r="G68" s="22">
        <f>'Table 7.3.1.1'!G68/1000</f>
        <v>781.223</v>
      </c>
      <c r="H68" s="17">
        <f t="shared" si="1"/>
        <v>3203.877</v>
      </c>
      <c r="I68" s="23">
        <f>100*D68/$C68</f>
        <v>31.859495455499893</v>
      </c>
      <c r="J68" s="23">
        <f>100*E68/$C68</f>
        <v>8.370579236284009</v>
      </c>
      <c r="K68" s="23">
        <f>100*F68/$C68</f>
        <v>59.7699253082161</v>
      </c>
      <c r="L68" s="23">
        <f>100*G68/$C68</f>
        <v>11.717056123826378</v>
      </c>
      <c r="M68" s="23">
        <f>100*H68/$C68</f>
        <v>48.05286918438972</v>
      </c>
      <c r="N68" s="26">
        <f t="shared" si="3"/>
        <v>0.196035984040551</v>
      </c>
      <c r="O68" s="25">
        <v>30.200000000000003</v>
      </c>
      <c r="P68" s="25">
        <v>6.7</v>
      </c>
      <c r="Q68" s="20">
        <v>63.099999999999994</v>
      </c>
    </row>
    <row r="69" spans="1:17" ht="11.25">
      <c r="A69" s="21">
        <v>1994</v>
      </c>
      <c r="B69" s="22">
        <v>7085.2</v>
      </c>
      <c r="C69" s="23">
        <f aca="true" t="shared" si="4" ref="C69:C84">SUM(D69:F69)</f>
        <v>7085.2</v>
      </c>
      <c r="D69" s="22">
        <v>2290.7</v>
      </c>
      <c r="E69" s="22">
        <v>607.3</v>
      </c>
      <c r="F69" s="22">
        <v>4187.2</v>
      </c>
      <c r="G69" s="22">
        <f>'Table 7.3.1.1'!G69/1000</f>
        <v>824.889</v>
      </c>
      <c r="H69" s="17">
        <f aca="true" t="shared" si="5" ref="H69:H84">F69-G69</f>
        <v>3362.3109999999997</v>
      </c>
      <c r="I69" s="23">
        <f>100*D69/$C69</f>
        <v>32.330774007790886</v>
      </c>
      <c r="J69" s="23">
        <f>100*E69/$C69</f>
        <v>8.571388245921074</v>
      </c>
      <c r="K69" s="23">
        <f>100*F69/$C69</f>
        <v>59.097837746288036</v>
      </c>
      <c r="L69" s="23">
        <f>100*G69/$C69</f>
        <v>11.642423643651554</v>
      </c>
      <c r="M69" s="23">
        <f>100*H69/$C69</f>
        <v>47.45541410263648</v>
      </c>
      <c r="N69" s="26">
        <f aca="true" t="shared" si="6" ref="N69:N84">L69/K69</f>
        <v>0.19700253152464653</v>
      </c>
      <c r="O69" s="25">
        <v>30.9</v>
      </c>
      <c r="P69" s="25">
        <v>6.9</v>
      </c>
      <c r="Q69" s="20">
        <v>62.199999999999996</v>
      </c>
    </row>
    <row r="70" spans="1:17" ht="11.25">
      <c r="A70" s="21">
        <v>1995</v>
      </c>
      <c r="B70" s="22">
        <v>7414.7</v>
      </c>
      <c r="C70" s="23">
        <f t="shared" si="4"/>
        <v>7414.7</v>
      </c>
      <c r="D70" s="22">
        <v>2379.5</v>
      </c>
      <c r="E70" s="22">
        <v>638.5</v>
      </c>
      <c r="F70" s="22">
        <v>4396.7</v>
      </c>
      <c r="G70" s="22">
        <f>'Table 7.3.1.1'!G70/1000</f>
        <v>869.619</v>
      </c>
      <c r="H70" s="17">
        <f t="shared" si="5"/>
        <v>3527.0809999999997</v>
      </c>
      <c r="I70" s="23">
        <f>100*D70/$C70</f>
        <v>32.09165576489946</v>
      </c>
      <c r="J70" s="23">
        <f>100*E70/$C70</f>
        <v>8.611272202516622</v>
      </c>
      <c r="K70" s="23">
        <f>100*F70/$C70</f>
        <v>59.29707203258392</v>
      </c>
      <c r="L70" s="23">
        <f>100*G70/$C70</f>
        <v>11.728309978825848</v>
      </c>
      <c r="M70" s="23">
        <f>100*H70/$C70</f>
        <v>47.56876205375807</v>
      </c>
      <c r="N70" s="26">
        <f t="shared" si="6"/>
        <v>0.19778902358587128</v>
      </c>
      <c r="O70" s="25">
        <v>30.7</v>
      </c>
      <c r="P70" s="25">
        <v>6.8999999999999995</v>
      </c>
      <c r="Q70" s="20">
        <v>62.4</v>
      </c>
    </row>
    <row r="71" spans="1:17" ht="11.25">
      <c r="A71" s="21">
        <v>1996</v>
      </c>
      <c r="B71" s="22">
        <v>7838.5</v>
      </c>
      <c r="C71" s="23">
        <f t="shared" si="4"/>
        <v>7838.5</v>
      </c>
      <c r="D71" s="22">
        <v>2516.3</v>
      </c>
      <c r="E71" s="22">
        <v>696.7</v>
      </c>
      <c r="F71" s="22">
        <v>4625.5</v>
      </c>
      <c r="G71" s="22">
        <f>'Table 7.3.1.1'!G71/1000</f>
        <v>908.581</v>
      </c>
      <c r="H71" s="17">
        <f t="shared" si="5"/>
        <v>3716.919</v>
      </c>
      <c r="I71" s="23">
        <f>100*D71/$C71</f>
        <v>32.101805192319965</v>
      </c>
      <c r="J71" s="23">
        <f>100*E71/$C71</f>
        <v>8.888180136505708</v>
      </c>
      <c r="K71" s="23">
        <f>100*F71/$C71</f>
        <v>59.01001467117433</v>
      </c>
      <c r="L71" s="23">
        <f>100*G71/$C71</f>
        <v>11.591261083115393</v>
      </c>
      <c r="M71" s="23">
        <f>100*H71/$C71</f>
        <v>47.418753588058934</v>
      </c>
      <c r="N71" s="26">
        <f t="shared" si="6"/>
        <v>0.19642871040968546</v>
      </c>
      <c r="O71" s="25">
        <v>30.799999999999994</v>
      </c>
      <c r="P71" s="25">
        <v>7.199999999999999</v>
      </c>
      <c r="Q71" s="20">
        <v>62</v>
      </c>
    </row>
    <row r="72" spans="1:17" ht="11.25">
      <c r="A72" s="21">
        <v>1997</v>
      </c>
      <c r="B72" s="22">
        <v>8332.4</v>
      </c>
      <c r="C72" s="23">
        <f t="shared" si="4"/>
        <v>8332.3</v>
      </c>
      <c r="D72" s="22">
        <v>2701.2</v>
      </c>
      <c r="E72" s="22">
        <v>748.6</v>
      </c>
      <c r="F72" s="22">
        <v>4882.5</v>
      </c>
      <c r="G72" s="22">
        <f>'Table 7.3.1.1'!G72/1000</f>
        <v>950.423</v>
      </c>
      <c r="H72" s="17">
        <f t="shared" si="5"/>
        <v>3932.077</v>
      </c>
      <c r="I72" s="23">
        <f>100*D72/$C72</f>
        <v>32.41841988406563</v>
      </c>
      <c r="J72" s="23">
        <f>100*E72/$C72</f>
        <v>8.984314054942814</v>
      </c>
      <c r="K72" s="23">
        <f>100*F72/$C72</f>
        <v>58.597266060991565</v>
      </c>
      <c r="L72" s="23">
        <f>100*G72/$C72</f>
        <v>11.406490404810198</v>
      </c>
      <c r="M72" s="23">
        <f>100*H72/$C72</f>
        <v>47.19077565618137</v>
      </c>
      <c r="N72" s="26">
        <f t="shared" si="6"/>
        <v>0.19465908858166925</v>
      </c>
      <c r="O72" s="25">
        <v>31.300000000000004</v>
      </c>
      <c r="P72" s="25">
        <v>7.2</v>
      </c>
      <c r="Q72" s="20">
        <v>61.499999999999986</v>
      </c>
    </row>
    <row r="73" spans="1:17" ht="11.25">
      <c r="A73" s="21">
        <v>1998</v>
      </c>
      <c r="B73" s="22">
        <v>8793.5</v>
      </c>
      <c r="C73" s="23">
        <f t="shared" si="4"/>
        <v>8793.4</v>
      </c>
      <c r="D73" s="22">
        <v>2819.2</v>
      </c>
      <c r="E73" s="22">
        <v>814.5</v>
      </c>
      <c r="F73" s="22">
        <v>5159.7</v>
      </c>
      <c r="G73" s="22">
        <f>'Table 7.3.1.1'!G73/1000</f>
        <v>997.116</v>
      </c>
      <c r="H73" s="17">
        <f t="shared" si="5"/>
        <v>4162.584</v>
      </c>
      <c r="I73" s="23">
        <f>100*D73/$C73</f>
        <v>32.06040894307094</v>
      </c>
      <c r="J73" s="23">
        <f>100*E73/$C73</f>
        <v>9.26262878977415</v>
      </c>
      <c r="K73" s="23">
        <f>100*F73/$C73</f>
        <v>58.67696226715491</v>
      </c>
      <c r="L73" s="23">
        <f>100*G73/$C73</f>
        <v>11.339368162485501</v>
      </c>
      <c r="M73" s="23">
        <f>100*H73/$C73</f>
        <v>47.33759410466941</v>
      </c>
      <c r="N73" s="26">
        <f t="shared" si="6"/>
        <v>0.19325077039362754</v>
      </c>
      <c r="O73" s="25">
        <v>30.700000000000003</v>
      </c>
      <c r="P73" s="25">
        <v>7.5</v>
      </c>
      <c r="Q73" s="20">
        <v>61.8</v>
      </c>
    </row>
    <row r="74" spans="1:17" ht="11.25">
      <c r="A74" s="21">
        <v>1999</v>
      </c>
      <c r="B74" s="22">
        <v>9353.5</v>
      </c>
      <c r="C74" s="23">
        <f t="shared" si="4"/>
        <v>9353.400000000001</v>
      </c>
      <c r="D74" s="22">
        <v>2990.1</v>
      </c>
      <c r="E74" s="22">
        <v>878.2</v>
      </c>
      <c r="F74" s="22">
        <v>5485.1</v>
      </c>
      <c r="G74" s="22">
        <f>'Table 7.3.1.1'!G74/1000</f>
        <v>1050.142</v>
      </c>
      <c r="H74" s="17">
        <f t="shared" si="5"/>
        <v>4434.9580000000005</v>
      </c>
      <c r="I74" s="23">
        <f>100*D74/$C74</f>
        <v>31.968054397331446</v>
      </c>
      <c r="J74" s="23">
        <f>100*E74/$C74</f>
        <v>9.389099151110825</v>
      </c>
      <c r="K74" s="23">
        <f>100*F74/$C74</f>
        <v>58.642846451557716</v>
      </c>
      <c r="L74" s="23">
        <f>100*G74/$C74</f>
        <v>11.227382556075865</v>
      </c>
      <c r="M74" s="23">
        <f>100*H74/$C74</f>
        <v>47.41546389548186</v>
      </c>
      <c r="N74" s="26">
        <f t="shared" si="6"/>
        <v>0.19145357422836412</v>
      </c>
      <c r="O74" s="25">
        <v>30.8</v>
      </c>
      <c r="P74" s="25">
        <v>7.6</v>
      </c>
      <c r="Q74" s="20">
        <v>61.6</v>
      </c>
    </row>
    <row r="75" spans="1:17" ht="18" customHeight="1">
      <c r="A75" s="21">
        <v>2000</v>
      </c>
      <c r="B75" s="22">
        <v>9951.5</v>
      </c>
      <c r="C75" s="23">
        <f t="shared" si="4"/>
        <v>9951.5</v>
      </c>
      <c r="D75" s="22">
        <v>3124.5</v>
      </c>
      <c r="E75" s="22">
        <v>949</v>
      </c>
      <c r="F75" s="22">
        <v>5878</v>
      </c>
      <c r="G75" s="22">
        <f>'Table 7.3.1.1'!G75/1000</f>
        <v>1119.861</v>
      </c>
      <c r="H75" s="17">
        <f t="shared" si="5"/>
        <v>4758.139</v>
      </c>
      <c r="I75" s="23">
        <f>100*D75/$C75</f>
        <v>31.39727679244335</v>
      </c>
      <c r="J75" s="23">
        <f>100*E75/$C75</f>
        <v>9.53625081645983</v>
      </c>
      <c r="K75" s="23">
        <f>100*F75/$C75</f>
        <v>59.066472391096816</v>
      </c>
      <c r="L75" s="23">
        <f>100*G75/$C75</f>
        <v>11.253187961613827</v>
      </c>
      <c r="M75" s="23">
        <f>100*H75/$C75</f>
        <v>47.813284429483</v>
      </c>
      <c r="N75" s="26">
        <f t="shared" si="6"/>
        <v>0.19051735284110244</v>
      </c>
      <c r="O75" s="25">
        <v>30.199999999999996</v>
      </c>
      <c r="P75" s="25">
        <v>7.7</v>
      </c>
      <c r="Q75" s="20">
        <v>62.10000000000001</v>
      </c>
    </row>
    <row r="76" spans="1:17" ht="11.25">
      <c r="A76" s="21">
        <v>2001</v>
      </c>
      <c r="B76" s="22">
        <v>10286.2</v>
      </c>
      <c r="C76" s="23">
        <f t="shared" si="4"/>
        <v>10286.2</v>
      </c>
      <c r="D76" s="22">
        <v>3077.6</v>
      </c>
      <c r="E76" s="22">
        <v>999.9</v>
      </c>
      <c r="F76" s="22">
        <v>6208.7</v>
      </c>
      <c r="G76" s="22">
        <f>'Table 7.3.1.1'!G76/1000</f>
        <v>1216.52</v>
      </c>
      <c r="H76" s="17">
        <f t="shared" si="5"/>
        <v>4992.18</v>
      </c>
      <c r="I76" s="23">
        <f>100*D76/$C76</f>
        <v>29.919698236472165</v>
      </c>
      <c r="J76" s="23">
        <f>100*E76/$C76</f>
        <v>9.720790962648985</v>
      </c>
      <c r="K76" s="23">
        <f>100*F76/$C76</f>
        <v>60.359510800878844</v>
      </c>
      <c r="L76" s="23">
        <f>100*G76/$C76</f>
        <v>11.826719293811125</v>
      </c>
      <c r="M76" s="23">
        <f>100*H76/$C76</f>
        <v>48.53279150706772</v>
      </c>
      <c r="N76" s="26">
        <f t="shared" si="6"/>
        <v>0.19593795802664005</v>
      </c>
      <c r="O76" s="25">
        <v>28.6</v>
      </c>
      <c r="P76" s="25">
        <v>7.8</v>
      </c>
      <c r="Q76" s="20">
        <v>63.60000000000001</v>
      </c>
    </row>
    <row r="77" spans="1:17" ht="11.25">
      <c r="A77" s="21">
        <v>2002</v>
      </c>
      <c r="B77" s="22">
        <v>10642.3</v>
      </c>
      <c r="C77" s="23">
        <f t="shared" si="4"/>
        <v>10642.4</v>
      </c>
      <c r="D77" s="22">
        <v>3101.2</v>
      </c>
      <c r="E77" s="22">
        <v>1005.7</v>
      </c>
      <c r="F77" s="22">
        <v>6535.5</v>
      </c>
      <c r="G77" s="22">
        <f>'Table 7.3.1.1'!G77/1000</f>
        <v>1322.079</v>
      </c>
      <c r="H77" s="17">
        <f t="shared" si="5"/>
        <v>5213.421</v>
      </c>
      <c r="I77" s="23">
        <f>100*D77/$C77</f>
        <v>29.140043599188154</v>
      </c>
      <c r="J77" s="23">
        <f>100*E77/$C77</f>
        <v>9.449936104638052</v>
      </c>
      <c r="K77" s="23">
        <f>100*F77/$C77</f>
        <v>61.4100202961738</v>
      </c>
      <c r="L77" s="23">
        <f>100*G77/$C77</f>
        <v>12.422752386679695</v>
      </c>
      <c r="M77" s="23">
        <f>100*H77/$C77</f>
        <v>48.9872679094941</v>
      </c>
      <c r="N77" s="26">
        <f t="shared" si="6"/>
        <v>0.20229194399816386</v>
      </c>
      <c r="O77" s="25">
        <v>27.900000000000002</v>
      </c>
      <c r="P77" s="25">
        <v>7.5</v>
      </c>
      <c r="Q77" s="20">
        <v>64.6</v>
      </c>
    </row>
    <row r="78" spans="1:17" ht="11.25">
      <c r="A78" s="21">
        <v>2003</v>
      </c>
      <c r="B78" s="22">
        <v>11142.1</v>
      </c>
      <c r="C78" s="23">
        <f t="shared" si="4"/>
        <v>11142.2</v>
      </c>
      <c r="D78" s="22">
        <v>3170.1</v>
      </c>
      <c r="E78" s="22">
        <v>1080.4</v>
      </c>
      <c r="F78" s="22">
        <v>6891.7</v>
      </c>
      <c r="G78" s="22">
        <f>'Table 7.3.1.1'!G78/1000</f>
        <v>1430.284</v>
      </c>
      <c r="H78" s="17">
        <f t="shared" si="5"/>
        <v>5461.415999999999</v>
      </c>
      <c r="I78" s="23">
        <f>100*D78/$C78</f>
        <v>28.451293281398645</v>
      </c>
      <c r="J78" s="23">
        <f>100*E78/$C78</f>
        <v>9.696469278957478</v>
      </c>
      <c r="K78" s="23">
        <f>100*F78/$C78</f>
        <v>61.85223743964387</v>
      </c>
      <c r="L78" s="23">
        <f>100*G78/$C78</f>
        <v>12.836639083843407</v>
      </c>
      <c r="M78" s="23">
        <f>100*H78/$C78</f>
        <v>49.01559835580046</v>
      </c>
      <c r="N78" s="26">
        <f t="shared" si="6"/>
        <v>0.20753718240782393</v>
      </c>
      <c r="O78" s="25">
        <v>27.200000000000003</v>
      </c>
      <c r="P78" s="25">
        <v>7.7</v>
      </c>
      <c r="Q78" s="20">
        <v>65.1</v>
      </c>
    </row>
    <row r="79" spans="1:17" ht="11.25">
      <c r="A79" s="21">
        <v>2004</v>
      </c>
      <c r="B79" s="22">
        <v>11867.8</v>
      </c>
      <c r="C79" s="23">
        <f t="shared" si="4"/>
        <v>11867.7</v>
      </c>
      <c r="D79" s="22">
        <v>3333.9</v>
      </c>
      <c r="E79" s="22">
        <v>1214.5</v>
      </c>
      <c r="F79" s="22">
        <v>7319.3</v>
      </c>
      <c r="G79" s="22">
        <f>'Table 7.3.1.1'!G79/1000</f>
        <v>1528.112</v>
      </c>
      <c r="H79" s="17">
        <f t="shared" si="5"/>
        <v>5791.188</v>
      </c>
      <c r="I79" s="23">
        <f>100*D79/$C79</f>
        <v>28.09221668899618</v>
      </c>
      <c r="J79" s="23">
        <f>100*E79/$C79</f>
        <v>10.233659428532908</v>
      </c>
      <c r="K79" s="23">
        <f>100*F79/$C79</f>
        <v>61.6741238824709</v>
      </c>
      <c r="L79" s="23">
        <f>100*G79/$C79</f>
        <v>12.87622707011468</v>
      </c>
      <c r="M79" s="23">
        <f>100*H79/$C79</f>
        <v>48.79789681235623</v>
      </c>
      <c r="N79" s="26">
        <f t="shared" si="6"/>
        <v>0.20877843509625238</v>
      </c>
      <c r="O79" s="25">
        <v>26.8</v>
      </c>
      <c r="P79" s="25">
        <v>8.3</v>
      </c>
      <c r="Q79" s="20">
        <v>64.9</v>
      </c>
    </row>
    <row r="80" spans="1:17" ht="11.25">
      <c r="A80" s="21">
        <v>2005</v>
      </c>
      <c r="B80" s="22">
        <v>12638.4</v>
      </c>
      <c r="C80" s="23">
        <f t="shared" si="4"/>
        <v>12638.400000000001</v>
      </c>
      <c r="D80" s="22">
        <v>3472.9</v>
      </c>
      <c r="E80" s="22">
        <v>1363.4</v>
      </c>
      <c r="F80" s="22">
        <v>7802.1</v>
      </c>
      <c r="G80" s="22">
        <f>'Table 7.3.1.1'!G80/1000</f>
        <v>1635.107</v>
      </c>
      <c r="H80" s="17">
        <f t="shared" si="5"/>
        <v>6166.993</v>
      </c>
      <c r="I80" s="23">
        <f>100*D80/$C80</f>
        <v>27.478953032029366</v>
      </c>
      <c r="J80" s="23">
        <f>100*E80/$C80</f>
        <v>10.787757944043548</v>
      </c>
      <c r="K80" s="23">
        <f>100*F80/$C80</f>
        <v>61.73328902392707</v>
      </c>
      <c r="L80" s="23">
        <f>100*G80/$C80</f>
        <v>12.937610773515635</v>
      </c>
      <c r="M80" s="23">
        <f>100*H80/$C80</f>
        <v>48.79567825041144</v>
      </c>
      <c r="N80" s="26">
        <f t="shared" si="6"/>
        <v>0.20957267915048516</v>
      </c>
      <c r="O80" s="25">
        <v>26.300000000000004</v>
      </c>
      <c r="P80" s="25">
        <v>8.899999999999999</v>
      </c>
      <c r="Q80" s="20">
        <v>64.79999999999998</v>
      </c>
    </row>
    <row r="81" spans="1:17" ht="11.25">
      <c r="A81" s="21">
        <v>2006</v>
      </c>
      <c r="B81" s="22">
        <v>13398.9</v>
      </c>
      <c r="C81" s="23">
        <f t="shared" si="4"/>
        <v>13398.9</v>
      </c>
      <c r="D81" s="22">
        <v>3660.7</v>
      </c>
      <c r="E81" s="22">
        <v>1452.7</v>
      </c>
      <c r="F81" s="22">
        <v>8285.5</v>
      </c>
      <c r="G81" s="22">
        <f>'Table 7.3.1.1'!G81/1000</f>
        <v>1740.207</v>
      </c>
      <c r="H81" s="17">
        <f t="shared" si="5"/>
        <v>6545.293</v>
      </c>
      <c r="I81" s="23">
        <f>100*D81/$C81</f>
        <v>27.320899476822724</v>
      </c>
      <c r="J81" s="23">
        <f>100*E81/$C81</f>
        <v>10.841934785691363</v>
      </c>
      <c r="K81" s="23">
        <f>100*F81/$C81</f>
        <v>61.83716573748591</v>
      </c>
      <c r="L81" s="23">
        <f>100*G81/$C81</f>
        <v>12.98768555627701</v>
      </c>
      <c r="M81" s="23">
        <f>100*H81/$C81</f>
        <v>48.849480181208904</v>
      </c>
      <c r="N81" s="26">
        <f t="shared" si="6"/>
        <v>0.21003041457968744</v>
      </c>
      <c r="O81" s="25">
        <v>25.9</v>
      </c>
      <c r="P81" s="25">
        <v>8.9</v>
      </c>
      <c r="Q81" s="20">
        <v>65.19999999999999</v>
      </c>
    </row>
    <row r="82" spans="1:17" ht="11.25">
      <c r="A82" s="21">
        <v>2007</v>
      </c>
      <c r="B82" s="22">
        <v>14061.8</v>
      </c>
      <c r="C82" s="23">
        <f t="shared" si="4"/>
        <v>14061.8</v>
      </c>
      <c r="D82" s="22">
        <v>3836.9</v>
      </c>
      <c r="E82" s="22">
        <v>1432.8</v>
      </c>
      <c r="F82" s="22">
        <v>8792.1</v>
      </c>
      <c r="G82" s="22">
        <f>'Table 7.3.1.1'!G82/1000</f>
        <v>1842.474</v>
      </c>
      <c r="H82" s="17">
        <f t="shared" si="5"/>
        <v>6949.626</v>
      </c>
      <c r="I82" s="23">
        <f>100*D82/$C82</f>
        <v>27.285980457693896</v>
      </c>
      <c r="J82" s="23">
        <f>100*E82/$C82</f>
        <v>10.189307201069564</v>
      </c>
      <c r="K82" s="23">
        <f>100*F82/$C82</f>
        <v>62.524712341236544</v>
      </c>
      <c r="L82" s="23">
        <f>100*G82/$C82</f>
        <v>13.102689556102348</v>
      </c>
      <c r="M82" s="23">
        <f>100*H82/$C82</f>
        <v>49.422022785134196</v>
      </c>
      <c r="N82" s="26">
        <f t="shared" si="6"/>
        <v>0.2095601733374279</v>
      </c>
      <c r="O82" s="25">
        <v>25.799999999999997</v>
      </c>
      <c r="P82" s="25">
        <v>8.3</v>
      </c>
      <c r="Q82" s="20">
        <v>65.9</v>
      </c>
    </row>
    <row r="83" spans="1:17" ht="11.25">
      <c r="A83" s="21">
        <v>2008</v>
      </c>
      <c r="B83" s="22">
        <v>14369.1</v>
      </c>
      <c r="C83" s="23">
        <f t="shared" si="4"/>
        <v>14369</v>
      </c>
      <c r="D83" s="22">
        <v>3763.5</v>
      </c>
      <c r="E83" s="22">
        <v>1354.5</v>
      </c>
      <c r="F83" s="22">
        <v>9251</v>
      </c>
      <c r="G83" s="22">
        <f>'Table 7.3.1.1'!G83/1000</f>
        <v>1925.268</v>
      </c>
      <c r="H83" s="17">
        <f t="shared" si="5"/>
        <v>7325.732</v>
      </c>
      <c r="I83" s="23">
        <f>100*D83/$C83</f>
        <v>26.191801795532047</v>
      </c>
      <c r="J83" s="23">
        <f>100*E83/$C83</f>
        <v>9.426543252835966</v>
      </c>
      <c r="K83" s="23">
        <f>100*F83/$C83</f>
        <v>64.38165495163199</v>
      </c>
      <c r="L83" s="23">
        <f>100*G83/$C83</f>
        <v>13.3987612220753</v>
      </c>
      <c r="M83" s="23">
        <f>100*H83/$C83</f>
        <v>50.98289372955668</v>
      </c>
      <c r="N83" s="26">
        <f t="shared" si="6"/>
        <v>0.20811458220732892</v>
      </c>
      <c r="O83" s="25">
        <v>25.000000000000004</v>
      </c>
      <c r="P83" s="25">
        <v>7.5</v>
      </c>
      <c r="Q83" s="20">
        <v>67.5</v>
      </c>
    </row>
    <row r="84" spans="1:17" ht="11.25">
      <c r="A84" s="27">
        <v>2009</v>
      </c>
      <c r="B84" s="28">
        <v>14119</v>
      </c>
      <c r="C84" s="29">
        <f t="shared" si="4"/>
        <v>14119.1</v>
      </c>
      <c r="D84" s="28">
        <v>3687.3</v>
      </c>
      <c r="E84" s="28">
        <v>1111.3</v>
      </c>
      <c r="F84" s="28">
        <v>9320.5</v>
      </c>
      <c r="G84" s="28">
        <f>'Table 7.3.1.1'!G84/1000</f>
        <v>2041.259</v>
      </c>
      <c r="H84" s="30">
        <f t="shared" si="5"/>
        <v>7279.241</v>
      </c>
      <c r="I84" s="29">
        <f>100*D84/$C84</f>
        <v>26.115687260519437</v>
      </c>
      <c r="J84" s="29">
        <f>100*E84/$C84</f>
        <v>7.870898286717992</v>
      </c>
      <c r="K84" s="29">
        <f>100*F84/$C84</f>
        <v>66.01341445276258</v>
      </c>
      <c r="L84" s="29">
        <f>100*G84/$C84</f>
        <v>14.457430006161864</v>
      </c>
      <c r="M84" s="29">
        <f>100*H84/$C84</f>
        <v>51.555984446600704</v>
      </c>
      <c r="N84" s="31">
        <f t="shared" si="6"/>
        <v>0.21900745668150845</v>
      </c>
      <c r="O84" s="32">
        <v>24.6</v>
      </c>
      <c r="P84" s="32">
        <v>5.9</v>
      </c>
      <c r="Q84" s="33">
        <v>69.5</v>
      </c>
    </row>
    <row r="85" spans="1:18" ht="18" customHeight="1">
      <c r="A85" s="34" t="s">
        <v>14</v>
      </c>
      <c r="B85" s="34" t="s">
        <v>15</v>
      </c>
      <c r="C85" s="34" t="s">
        <v>16</v>
      </c>
      <c r="D85" s="34" t="str">
        <f>B85</f>
        <v>[A]</v>
      </c>
      <c r="E85" s="34" t="s">
        <v>17</v>
      </c>
      <c r="F85" s="34" t="s">
        <v>18</v>
      </c>
      <c r="G85" s="34" t="s">
        <v>19</v>
      </c>
      <c r="H85" s="34" t="s">
        <v>20</v>
      </c>
      <c r="I85" s="35" t="s">
        <v>21</v>
      </c>
      <c r="J85" s="36"/>
      <c r="K85" s="36"/>
      <c r="L85" s="36"/>
      <c r="M85" s="36"/>
      <c r="N85" s="37"/>
      <c r="O85" s="34" t="s">
        <v>22</v>
      </c>
      <c r="P85" s="34" t="s">
        <v>23</v>
      </c>
      <c r="Q85" s="38" t="s">
        <v>24</v>
      </c>
      <c r="R85" s="7"/>
    </row>
    <row r="86" spans="1:8" s="41" customFormat="1" ht="18" customHeight="1">
      <c r="A86" s="39" t="s">
        <v>25</v>
      </c>
      <c r="B86" s="40">
        <v>40495</v>
      </c>
      <c r="C86" s="40"/>
      <c r="D86" s="40"/>
      <c r="E86" s="40"/>
      <c r="F86" s="40"/>
      <c r="G86" s="40"/>
      <c r="H86" s="40"/>
    </row>
    <row r="87" spans="1:17" s="44" customFormat="1" ht="24.75" customHeight="1">
      <c r="A87" s="42" t="s">
        <v>26</v>
      </c>
      <c r="B87" s="43" t="s">
        <v>27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ht="18" customHeight="1">
      <c r="A88" s="45" t="s">
        <v>28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5" s="49" customFormat="1" ht="18" customHeight="1">
      <c r="A89" s="47" t="str">
        <f>B85</f>
        <v>[A]</v>
      </c>
      <c r="B89" s="48" t="s">
        <v>29</v>
      </c>
      <c r="C89" s="48"/>
      <c r="D89" s="48"/>
      <c r="E89" s="48"/>
    </row>
    <row r="90" spans="1:17" s="49" customFormat="1" ht="18" customHeight="1">
      <c r="A90" s="47" t="s">
        <v>16</v>
      </c>
      <c r="B90" s="50" t="s">
        <v>30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s="49" customFormat="1" ht="18" customHeight="1">
      <c r="A91" s="47" t="str">
        <f>E85</f>
        <v>[C]</v>
      </c>
      <c r="B91" s="50" t="s">
        <v>31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s="49" customFormat="1" ht="24.75" customHeight="1">
      <c r="A92" s="47" t="str">
        <f>F85</f>
        <v>[D]</v>
      </c>
      <c r="B92" s="50" t="s">
        <v>32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s="49" customFormat="1" ht="18" customHeight="1">
      <c r="A93" s="47" t="str">
        <f>G85</f>
        <v>[E]</v>
      </c>
      <c r="B93" s="50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s="49" customFormat="1" ht="18" customHeight="1">
      <c r="A94" s="47" t="str">
        <f>H85</f>
        <v>[F]</v>
      </c>
      <c r="B94" s="50" t="s">
        <v>34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s="49" customFormat="1" ht="18" customHeight="1">
      <c r="A95" s="47" t="str">
        <f>I85</f>
        <v>[G]</v>
      </c>
      <c r="B95" s="50" t="s">
        <v>35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s="49" customFormat="1" ht="24.75" customHeight="1">
      <c r="A96" s="47" t="str">
        <f>O85</f>
        <v>[H]</v>
      </c>
      <c r="B96" s="50" t="s">
        <v>36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s="49" customFormat="1" ht="18" customHeight="1">
      <c r="A97" s="47" t="str">
        <f>P85</f>
        <v>[I]</v>
      </c>
      <c r="B97" s="50" t="s">
        <v>37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s="49" customFormat="1" ht="18" customHeight="1">
      <c r="A98" s="47" t="str">
        <f>Q85</f>
        <v>[J]</v>
      </c>
      <c r="B98" s="50" t="s">
        <v>38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8" customHeight="1">
      <c r="A99" s="45" t="s">
        <v>39</v>
      </c>
      <c r="B99" s="51"/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48" customHeight="1">
      <c r="A100" s="53" t="s">
        <v>40</v>
      </c>
      <c r="B100" s="54" t="s">
        <v>41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24.75" customHeight="1">
      <c r="A101" s="53" t="s">
        <v>42</v>
      </c>
      <c r="B101" s="55" t="s">
        <v>43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ht="49.5" customHeight="1">
      <c r="A102" s="53" t="s">
        <v>44</v>
      </c>
      <c r="B102" s="54" t="s">
        <v>45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7" ht="18">
      <c r="A103" s="56" t="s">
        <v>46</v>
      </c>
      <c r="B103" s="56"/>
      <c r="C103" s="56"/>
      <c r="D103" s="56"/>
      <c r="E103" s="56"/>
      <c r="F103" s="56"/>
      <c r="G103" s="56"/>
    </row>
  </sheetData>
  <sheetProtection/>
  <mergeCells count="24">
    <mergeCell ref="B97:Q97"/>
    <mergeCell ref="B98:Q98"/>
    <mergeCell ref="B100:Q100"/>
    <mergeCell ref="B101:Q101"/>
    <mergeCell ref="B102:Q102"/>
    <mergeCell ref="A103:G103"/>
    <mergeCell ref="B91:Q91"/>
    <mergeCell ref="B92:Q92"/>
    <mergeCell ref="B93:Q93"/>
    <mergeCell ref="B94:Q94"/>
    <mergeCell ref="B95:Q95"/>
    <mergeCell ref="B96:Q96"/>
    <mergeCell ref="I85:N85"/>
    <mergeCell ref="B86:H86"/>
    <mergeCell ref="B87:Q87"/>
    <mergeCell ref="B88:Q88"/>
    <mergeCell ref="B89:E89"/>
    <mergeCell ref="B90:Q90"/>
    <mergeCell ref="A1:Q1"/>
    <mergeCell ref="A2:A3"/>
    <mergeCell ref="B2:H2"/>
    <mergeCell ref="I2:M2"/>
    <mergeCell ref="N2:N3"/>
    <mergeCell ref="O2:Q2"/>
  </mergeCells>
  <printOptions/>
  <pageMargins left="0.7" right="0.7" top="0.75" bottom="0.75" header="0.3" footer="0.3"/>
  <pageSetup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view="pageBreakPreview" zoomScaleSheetLayoutView="100" zoomScalePageLayoutView="0" workbookViewId="0" topLeftCell="A89">
      <selection activeCell="A75" sqref="A75:IV75"/>
    </sheetView>
  </sheetViews>
  <sheetFormatPr defaultColWidth="9.140625" defaultRowHeight="15"/>
  <cols>
    <col min="1" max="1" width="6.7109375" style="2" customWidth="1"/>
    <col min="2" max="16384" width="9.140625" style="2" customWidth="1"/>
  </cols>
  <sheetData>
    <row r="1" spans="1:7" ht="24.75" customHeight="1" thickBot="1">
      <c r="A1" s="57" t="s">
        <v>47</v>
      </c>
      <c r="B1" s="57"/>
      <c r="C1" s="57"/>
      <c r="D1" s="57"/>
      <c r="E1" s="57"/>
      <c r="F1" s="57"/>
      <c r="G1" s="57"/>
    </row>
    <row r="2" spans="1:7" ht="24.75" customHeight="1" thickTop="1">
      <c r="A2" s="58" t="s">
        <v>1</v>
      </c>
      <c r="B2" s="5" t="s">
        <v>48</v>
      </c>
      <c r="C2" s="59" t="s">
        <v>49</v>
      </c>
      <c r="D2" s="60"/>
      <c r="E2" s="61" t="s">
        <v>50</v>
      </c>
      <c r="F2" s="62"/>
      <c r="G2" s="63" t="s">
        <v>51</v>
      </c>
    </row>
    <row r="3" spans="1:7" s="67" customFormat="1" ht="72" customHeight="1">
      <c r="A3" s="64"/>
      <c r="B3" s="12"/>
      <c r="C3" s="65" t="s">
        <v>52</v>
      </c>
      <c r="D3" s="10" t="s">
        <v>53</v>
      </c>
      <c r="E3" s="65" t="s">
        <v>52</v>
      </c>
      <c r="F3" s="10" t="s">
        <v>53</v>
      </c>
      <c r="G3" s="66"/>
    </row>
    <row r="4" spans="1:7" ht="12.75" customHeight="1">
      <c r="A4" s="2">
        <v>1929</v>
      </c>
      <c r="B4" s="68">
        <v>3729.183286328216</v>
      </c>
      <c r="C4" s="68">
        <v>829.3647804531296</v>
      </c>
      <c r="D4" s="69">
        <f>C4/$B4</f>
        <v>0.22239850304320355</v>
      </c>
      <c r="E4" s="68">
        <v>373.59278070390326</v>
      </c>
      <c r="F4" s="69">
        <f>E4/$B4</f>
        <v>0.10018085784990893</v>
      </c>
      <c r="G4" s="70">
        <f>B4-C4-E4</f>
        <v>2526.225725171183</v>
      </c>
    </row>
    <row r="5" spans="1:7" ht="12.75" customHeight="1">
      <c r="A5" s="2">
        <v>1930</v>
      </c>
      <c r="B5" s="68">
        <v>3353.9388498177736</v>
      </c>
      <c r="C5" s="71">
        <f>$B5*D5</f>
        <v>747.2011283279411</v>
      </c>
      <c r="D5" s="72">
        <f>D4*(D$10/D$4)^(1/6)</f>
        <v>0.22278316981495894</v>
      </c>
      <c r="E5" s="71">
        <f>$B5*F5</f>
        <v>282.857627040546</v>
      </c>
      <c r="F5" s="72">
        <f>F4*(F$10/F$4)^(1/6)</f>
        <v>0.08433595235521787</v>
      </c>
      <c r="G5" s="70">
        <f aca="true" t="shared" si="0" ref="G5:G68">B5-C5-E5</f>
        <v>2323.8800944492864</v>
      </c>
    </row>
    <row r="6" spans="1:7" ht="12.75" customHeight="1">
      <c r="A6" s="2">
        <v>1931</v>
      </c>
      <c r="B6" s="68">
        <v>2874.2733294935715</v>
      </c>
      <c r="C6" s="71">
        <f aca="true" t="shared" si="1" ref="C6:C13">B6*D6</f>
        <v>641.4472730439176</v>
      </c>
      <c r="D6" s="72">
        <f>D5*(D$10/D$4)^(1/6)</f>
        <v>0.22316850191729554</v>
      </c>
      <c r="E6" s="71">
        <f>$B6*F6</f>
        <v>204.0651420630363</v>
      </c>
      <c r="F6" s="72">
        <f>F5*(F$10/F$4)^(1/6)</f>
        <v>0.07099712472334399</v>
      </c>
      <c r="G6" s="70">
        <f t="shared" si="0"/>
        <v>2028.7609143866177</v>
      </c>
    </row>
    <row r="7" spans="1:7" ht="12.75" customHeight="1">
      <c r="A7" s="2">
        <v>1932</v>
      </c>
      <c r="B7" s="68">
        <v>2253.2587139240622</v>
      </c>
      <c r="C7" s="71">
        <f t="shared" si="1"/>
        <v>503.7261262907925</v>
      </c>
      <c r="D7" s="72">
        <f>D6*(D$10/D$4)^(1/6)</f>
        <v>0.22355450050098805</v>
      </c>
      <c r="E7" s="71">
        <f>$B7*F7</f>
        <v>134.6727806699997</v>
      </c>
      <c r="F7" s="72">
        <f>F6*(F$10/F$4)^(1/6)</f>
        <v>0.059768006149398756</v>
      </c>
      <c r="G7" s="70">
        <f t="shared" si="0"/>
        <v>1614.85980696327</v>
      </c>
    </row>
    <row r="8" spans="1:7" ht="12.75" customHeight="1">
      <c r="A8" s="2">
        <v>1933</v>
      </c>
      <c r="B8" s="68">
        <v>2211.8638469584225</v>
      </c>
      <c r="C8" s="71">
        <f t="shared" si="1"/>
        <v>495.3273705110058</v>
      </c>
      <c r="D8" s="72">
        <f>D7*(D$10/D$4)^(1/6)</f>
        <v>0.22394116671880154</v>
      </c>
      <c r="E8" s="71">
        <f>$B8*F8</f>
        <v>111.28974965654646</v>
      </c>
      <c r="F8" s="72">
        <f>F7*(F$10/F$4)^(1/6)</f>
        <v>0.05031491870965891</v>
      </c>
      <c r="G8" s="70">
        <f t="shared" si="0"/>
        <v>1605.24672679087</v>
      </c>
    </row>
    <row r="9" spans="1:7" ht="12.75" customHeight="1">
      <c r="A9" s="2">
        <v>1934</v>
      </c>
      <c r="B9" s="68">
        <v>2644.4146213898794</v>
      </c>
      <c r="C9" s="71">
        <f t="shared" si="1"/>
        <v>593.2175699573838</v>
      </c>
      <c r="D9" s="72">
        <f>D8*(D$10/D$4)^(1/6)</f>
        <v>0.224328501725495</v>
      </c>
      <c r="E9" s="71">
        <f>$B9*F9</f>
        <v>112.00936429781285</v>
      </c>
      <c r="F9" s="72">
        <f>F8*(F$10/F$4)^(1/6)</f>
        <v>0.04235695998343172</v>
      </c>
      <c r="G9" s="70">
        <f t="shared" si="0"/>
        <v>1939.1876871346828</v>
      </c>
    </row>
    <row r="10" spans="1:7" ht="12.75" customHeight="1">
      <c r="A10" s="2">
        <v>1935</v>
      </c>
      <c r="B10" s="68">
        <v>3000.5157930007244</v>
      </c>
      <c r="C10" s="68">
        <v>674.2654272347654</v>
      </c>
      <c r="D10" s="69">
        <f>C10/B10</f>
        <v>0.22471650667782458</v>
      </c>
      <c r="E10" s="68">
        <v>106.99135973210375</v>
      </c>
      <c r="F10" s="69">
        <f>E10/$B10</f>
        <v>0.035657655920919164</v>
      </c>
      <c r="G10" s="70">
        <f t="shared" si="0"/>
        <v>2219.2590060338553</v>
      </c>
    </row>
    <row r="11" spans="1:7" ht="12.75" customHeight="1">
      <c r="A11" s="2">
        <v>1936</v>
      </c>
      <c r="B11" s="68">
        <v>3417.646986233346</v>
      </c>
      <c r="C11" s="71">
        <f t="shared" si="1"/>
        <v>767.5819079625849</v>
      </c>
      <c r="D11" s="72">
        <f>D10*(D$14/D$10)^(1/4)</f>
        <v>0.22459367835662616</v>
      </c>
      <c r="E11" s="71">
        <f>$B11*F11</f>
        <v>130.3549674964111</v>
      </c>
      <c r="F11" s="72">
        <f>F10*(F$14/F$10)^(1/4)</f>
        <v>0.038141729681706475</v>
      </c>
      <c r="G11" s="70">
        <f t="shared" si="0"/>
        <v>2519.71011077435</v>
      </c>
    </row>
    <row r="12" spans="1:7" ht="12.75" customHeight="1">
      <c r="A12" s="2">
        <v>1937</v>
      </c>
      <c r="B12" s="68">
        <v>3734.1343158609197</v>
      </c>
      <c r="C12" s="71">
        <f t="shared" si="1"/>
        <v>838.2045547264094</v>
      </c>
      <c r="D12" s="72">
        <f>D11*(D$14/D$10)^(1/4)</f>
        <v>0.22447091717244722</v>
      </c>
      <c r="E12" s="71">
        <f>$B12*F12</f>
        <v>152.34840550393992</v>
      </c>
      <c r="F12" s="72">
        <f>F11*(F$14/F$10)^(1/4)</f>
        <v>0.04079885526796199</v>
      </c>
      <c r="G12" s="70">
        <f t="shared" si="0"/>
        <v>2743.5813556305707</v>
      </c>
    </row>
    <row r="13" spans="1:7" ht="12.75" customHeight="1">
      <c r="A13" s="2">
        <v>1938</v>
      </c>
      <c r="B13" s="68">
        <v>3485.5299291276597</v>
      </c>
      <c r="C13" s="71">
        <f t="shared" si="1"/>
        <v>781.9724461218935</v>
      </c>
      <c r="D13" s="72">
        <f>D12*(D$14/D$10)^(1/4)</f>
        <v>0.22434822308859118</v>
      </c>
      <c r="E13" s="71">
        <f>$B13*F13</f>
        <v>152.11231924687524</v>
      </c>
      <c r="F13" s="72">
        <f>F12*(F$14/F$10)^(1/4)</f>
        <v>0.043641088253385085</v>
      </c>
      <c r="G13" s="70">
        <f t="shared" si="0"/>
        <v>2551.445163758891</v>
      </c>
    </row>
    <row r="14" spans="1:7" ht="12.75" customHeight="1">
      <c r="A14" s="2">
        <v>1939</v>
      </c>
      <c r="B14" s="68">
        <v>3832.72857421717</v>
      </c>
      <c r="C14" s="68">
        <v>859.3958491221631</v>
      </c>
      <c r="D14" s="69">
        <f>C14/B14</f>
        <v>0.22422559606838155</v>
      </c>
      <c r="E14" s="68">
        <v>178.91684459756294</v>
      </c>
      <c r="F14" s="69">
        <f>E14/$B14</f>
        <v>0.04668132405752382</v>
      </c>
      <c r="G14" s="70">
        <f t="shared" si="0"/>
        <v>2794.415880497444</v>
      </c>
    </row>
    <row r="15" spans="1:7" ht="18" customHeight="1">
      <c r="A15" s="2">
        <v>1940</v>
      </c>
      <c r="B15" s="68">
        <v>4074.6105131791173</v>
      </c>
      <c r="C15" s="68">
        <v>913.1760076760572</v>
      </c>
      <c r="D15" s="69">
        <f>C15/B15</f>
        <v>0.22411369251672927</v>
      </c>
      <c r="E15" s="68">
        <v>203.4589791626891</v>
      </c>
      <c r="F15" s="69">
        <f>E15/$B15</f>
        <v>0.049933356453239285</v>
      </c>
      <c r="G15" s="70">
        <f t="shared" si="0"/>
        <v>2957.975526340371</v>
      </c>
    </row>
    <row r="16" spans="1:7" ht="12.75" customHeight="1">
      <c r="A16" s="2">
        <v>1941</v>
      </c>
      <c r="B16" s="68">
        <v>5146.406306490773</v>
      </c>
      <c r="C16" s="71">
        <f aca="true" t="shared" si="2" ref="C16:C22">B16*D16</f>
        <v>1132.6620371815845</v>
      </c>
      <c r="D16" s="72">
        <f>D15*(D$23/D$15)^(1/8)</f>
        <v>0.22008795453111496</v>
      </c>
      <c r="E16" s="71">
        <f aca="true" t="shared" si="3" ref="E16:E22">$B16*F16</f>
        <v>259.997198384157</v>
      </c>
      <c r="F16" s="72">
        <f>F15*(F$23/F$15)^(1/8)</f>
        <v>0.050520146078680606</v>
      </c>
      <c r="G16" s="70">
        <f t="shared" si="0"/>
        <v>3753.747070925032</v>
      </c>
    </row>
    <row r="17" spans="1:7" ht="12.75" customHeight="1">
      <c r="A17" s="2">
        <v>1942</v>
      </c>
      <c r="B17" s="68">
        <v>6647.427566430916</v>
      </c>
      <c r="C17" s="71">
        <f t="shared" si="2"/>
        <v>1436.738636665838</v>
      </c>
      <c r="D17" s="72">
        <f aca="true" t="shared" si="4" ref="D17:D22">D16*(D$23/D$15)^(1/8)</f>
        <v>0.21613453058462437</v>
      </c>
      <c r="E17" s="71">
        <f t="shared" si="3"/>
        <v>339.7754914514876</v>
      </c>
      <c r="F17" s="72">
        <f aca="true" t="shared" si="5" ref="F17:F22">F16*(F$23/F$15)^(1/8)</f>
        <v>0.05111383133640028</v>
      </c>
      <c r="G17" s="70">
        <f t="shared" si="0"/>
        <v>4870.91343831359</v>
      </c>
    </row>
    <row r="18" spans="1:7" ht="12.75" customHeight="1">
      <c r="A18" s="2">
        <v>1943</v>
      </c>
      <c r="B18" s="68">
        <v>8242.620757646917</v>
      </c>
      <c r="C18" s="71">
        <f t="shared" si="2"/>
        <v>1749.5137442237235</v>
      </c>
      <c r="D18" s="72">
        <f t="shared" si="4"/>
        <v>0.2122521217054235</v>
      </c>
      <c r="E18" s="71">
        <f t="shared" si="3"/>
        <v>426.2629556170191</v>
      </c>
      <c r="F18" s="72">
        <f t="shared" si="5"/>
        <v>0.051714493260115436</v>
      </c>
      <c r="G18" s="70">
        <f t="shared" si="0"/>
        <v>6066.8440578061745</v>
      </c>
    </row>
    <row r="19" spans="1:7" ht="12.75" customHeight="1">
      <c r="A19" s="2">
        <v>1944</v>
      </c>
      <c r="B19" s="68">
        <v>9221.319541698742</v>
      </c>
      <c r="C19" s="71">
        <f t="shared" si="2"/>
        <v>1922.086794340153</v>
      </c>
      <c r="D19" s="72">
        <f t="shared" si="4"/>
        <v>0.20843945225501512</v>
      </c>
      <c r="E19" s="71">
        <f t="shared" si="3"/>
        <v>482.47985290907036</v>
      </c>
      <c r="F19" s="72">
        <f t="shared" si="5"/>
        <v>0.052322213835807325</v>
      </c>
      <c r="G19" s="70">
        <f t="shared" si="0"/>
        <v>6816.752894449519</v>
      </c>
    </row>
    <row r="20" spans="1:7" ht="12.75" customHeight="1">
      <c r="A20" s="2">
        <v>1945</v>
      </c>
      <c r="B20" s="68">
        <v>9456.916532236402</v>
      </c>
      <c r="C20" s="71">
        <f t="shared" si="2"/>
        <v>1935.7860782912278</v>
      </c>
      <c r="D20" s="72">
        <f t="shared" si="4"/>
        <v>0.2046952695091036</v>
      </c>
      <c r="E20" s="71">
        <f t="shared" si="3"/>
        <v>500.62150931476106</v>
      </c>
      <c r="F20" s="72">
        <f t="shared" si="5"/>
        <v>0.05293707601291184</v>
      </c>
      <c r="G20" s="70">
        <f t="shared" si="0"/>
        <v>7020.508944630414</v>
      </c>
    </row>
    <row r="21" spans="1:7" ht="12.75" customHeight="1">
      <c r="A21" s="2">
        <v>1946</v>
      </c>
      <c r="B21" s="68">
        <v>9525.067385062748</v>
      </c>
      <c r="C21" s="71">
        <f t="shared" si="2"/>
        <v>1914.7132650517183</v>
      </c>
      <c r="D21" s="72">
        <f t="shared" si="4"/>
        <v>0.201018343245989</v>
      </c>
      <c r="E21" s="71">
        <f t="shared" si="3"/>
        <v>510.1546434790927</v>
      </c>
      <c r="F21" s="72">
        <f t="shared" si="5"/>
        <v>0.05355916371564147</v>
      </c>
      <c r="G21" s="70">
        <f t="shared" si="0"/>
        <v>7100.199476531938</v>
      </c>
    </row>
    <row r="22" spans="1:7" ht="12.75" customHeight="1">
      <c r="A22" s="2">
        <v>1947</v>
      </c>
      <c r="B22" s="68">
        <v>10577.209122128277</v>
      </c>
      <c r="C22" s="71">
        <f t="shared" si="2"/>
        <v>2088.0200431953717</v>
      </c>
      <c r="D22" s="72">
        <f t="shared" si="4"/>
        <v>0.19740746534235432</v>
      </c>
      <c r="E22" s="71">
        <f t="shared" si="3"/>
        <v>573.1637507617993</v>
      </c>
      <c r="F22" s="72">
        <f t="shared" si="5"/>
        <v>0.05418856185444039</v>
      </c>
      <c r="G22" s="70">
        <f t="shared" si="0"/>
        <v>7916.025328171105</v>
      </c>
    </row>
    <row r="23" spans="1:7" ht="12.75" customHeight="1">
      <c r="A23" s="2">
        <v>1948</v>
      </c>
      <c r="B23" s="68">
        <v>10845.18855426556</v>
      </c>
      <c r="C23" s="68">
        <v>2102.463971889333</v>
      </c>
      <c r="D23" s="69">
        <f aca="true" t="shared" si="6" ref="D23:D84">C23/B23</f>
        <v>0.19386144937631403</v>
      </c>
      <c r="E23" s="68">
        <v>594.5913270357897</v>
      </c>
      <c r="F23" s="69">
        <f aca="true" t="shared" si="7" ref="F23:F84">E23/$B23</f>
        <v>0.05482535633757413</v>
      </c>
      <c r="G23" s="70">
        <f t="shared" si="0"/>
        <v>8148.133255340438</v>
      </c>
    </row>
    <row r="24" spans="1:7" ht="12.75" customHeight="1">
      <c r="A24" s="2">
        <v>1949</v>
      </c>
      <c r="B24" s="68">
        <v>11830.371532621384</v>
      </c>
      <c r="C24" s="68">
        <v>2228.7115866606437</v>
      </c>
      <c r="D24" s="69">
        <f t="shared" si="6"/>
        <v>0.18838897667035515</v>
      </c>
      <c r="E24" s="68">
        <v>1157.6114331670242</v>
      </c>
      <c r="F24" s="69">
        <f t="shared" si="7"/>
        <v>0.09785080967026229</v>
      </c>
      <c r="G24" s="70">
        <f t="shared" si="0"/>
        <v>8444.048512793717</v>
      </c>
    </row>
    <row r="25" spans="1:7" ht="18" customHeight="1">
      <c r="A25" s="2">
        <v>1950</v>
      </c>
      <c r="B25" s="68">
        <v>12940.235344337592</v>
      </c>
      <c r="C25" s="68">
        <v>2456.561855990105</v>
      </c>
      <c r="D25" s="69">
        <f t="shared" si="6"/>
        <v>0.18983904006545377</v>
      </c>
      <c r="E25" s="68">
        <v>1478.5855123633355</v>
      </c>
      <c r="F25" s="69">
        <f t="shared" si="7"/>
        <v>0.11426264461336379</v>
      </c>
      <c r="G25" s="70">
        <f t="shared" si="0"/>
        <v>9005.087975984152</v>
      </c>
    </row>
    <row r="26" spans="1:7" ht="12.75" customHeight="1">
      <c r="A26" s="2">
        <v>1951</v>
      </c>
      <c r="B26" s="68">
        <v>14299.460822774568</v>
      </c>
      <c r="C26" s="68">
        <v>2818.4177342870134</v>
      </c>
      <c r="D26" s="69">
        <f t="shared" si="6"/>
        <v>0.1970995808316182</v>
      </c>
      <c r="E26" s="68">
        <v>1659.243054206068</v>
      </c>
      <c r="F26" s="69">
        <f t="shared" si="7"/>
        <v>0.11603535789009702</v>
      </c>
      <c r="G26" s="70">
        <f t="shared" si="0"/>
        <v>9821.800034281487</v>
      </c>
    </row>
    <row r="27" spans="1:7" ht="12.75" customHeight="1">
      <c r="A27" s="2">
        <v>1952</v>
      </c>
      <c r="B27" s="68">
        <v>15317.346970536395</v>
      </c>
      <c r="C27" s="68">
        <v>2944.94552989142</v>
      </c>
      <c r="D27" s="69">
        <f t="shared" si="6"/>
        <v>0.19226211533604057</v>
      </c>
      <c r="E27" s="68">
        <v>1559.2675213416433</v>
      </c>
      <c r="F27" s="69">
        <f t="shared" si="7"/>
        <v>0.10179749302153725</v>
      </c>
      <c r="G27" s="70">
        <f t="shared" si="0"/>
        <v>10813.133919303331</v>
      </c>
    </row>
    <row r="28" spans="1:7" ht="12.75" customHeight="1">
      <c r="A28" s="2">
        <v>1953</v>
      </c>
      <c r="B28" s="68">
        <v>16090.98132179714</v>
      </c>
      <c r="C28" s="68">
        <v>3062.718379867673</v>
      </c>
      <c r="D28" s="69">
        <f t="shared" si="6"/>
        <v>0.19033757597610645</v>
      </c>
      <c r="E28" s="68">
        <v>1203.2143078069373</v>
      </c>
      <c r="F28" s="69">
        <f t="shared" si="7"/>
        <v>0.0747756947661757</v>
      </c>
      <c r="G28" s="70">
        <f t="shared" si="0"/>
        <v>11825.048634122531</v>
      </c>
    </row>
    <row r="29" spans="1:7" ht="12.75" customHeight="1">
      <c r="A29" s="2">
        <v>1954</v>
      </c>
      <c r="B29" s="68">
        <v>17168.141964107344</v>
      </c>
      <c r="C29" s="68">
        <v>3092.0060304576427</v>
      </c>
      <c r="D29" s="69">
        <f t="shared" si="6"/>
        <v>0.18010137829253506</v>
      </c>
      <c r="E29" s="68">
        <v>1175.1510003362216</v>
      </c>
      <c r="F29" s="69">
        <f t="shared" si="7"/>
        <v>0.06844951554996787</v>
      </c>
      <c r="G29" s="70">
        <f t="shared" si="0"/>
        <v>12900.984933313479</v>
      </c>
    </row>
    <row r="30" spans="1:7" ht="12.75" customHeight="1">
      <c r="A30" s="2">
        <v>1955</v>
      </c>
      <c r="B30" s="68">
        <v>18134.92940967229</v>
      </c>
      <c r="C30" s="68">
        <v>3330.6683894752946</v>
      </c>
      <c r="D30" s="69">
        <f t="shared" si="6"/>
        <v>0.183660400006789</v>
      </c>
      <c r="E30" s="68">
        <v>1141.8258227147467</v>
      </c>
      <c r="F30" s="69">
        <f t="shared" si="7"/>
        <v>0.06296279389462371</v>
      </c>
      <c r="G30" s="70">
        <f t="shared" si="0"/>
        <v>13662.43519748225</v>
      </c>
    </row>
    <row r="31" spans="1:7" ht="12.75" customHeight="1">
      <c r="A31" s="2">
        <v>1956</v>
      </c>
      <c r="B31" s="68">
        <v>19668.912449622596</v>
      </c>
      <c r="C31" s="68">
        <v>3742.063764867984</v>
      </c>
      <c r="D31" s="69">
        <f t="shared" si="6"/>
        <v>0.19025270331811284</v>
      </c>
      <c r="E31" s="68">
        <v>1101.4848182255928</v>
      </c>
      <c r="F31" s="69">
        <f t="shared" si="7"/>
        <v>0.056001307700504196</v>
      </c>
      <c r="G31" s="70">
        <f t="shared" si="0"/>
        <v>14825.36386652902</v>
      </c>
    </row>
    <row r="32" spans="1:7" ht="12.75" customHeight="1">
      <c r="A32" s="2">
        <v>1957</v>
      </c>
      <c r="B32" s="68">
        <v>21571.82811943436</v>
      </c>
      <c r="C32" s="68">
        <v>4134.0804732865145</v>
      </c>
      <c r="D32" s="69">
        <f t="shared" si="6"/>
        <v>0.19164256503425703</v>
      </c>
      <c r="E32" s="68">
        <v>1541.7279541724458</v>
      </c>
      <c r="F32" s="69">
        <f t="shared" si="7"/>
        <v>0.07146950854774713</v>
      </c>
      <c r="G32" s="70">
        <f t="shared" si="0"/>
        <v>15896.019691975402</v>
      </c>
    </row>
    <row r="33" spans="1:7" ht="12.75" customHeight="1">
      <c r="A33" s="2">
        <v>1958</v>
      </c>
      <c r="B33" s="68">
        <v>23350.062955885747</v>
      </c>
      <c r="C33" s="68">
        <v>4408.7602438717095</v>
      </c>
      <c r="D33" s="69">
        <f t="shared" si="6"/>
        <v>0.1888114928084343</v>
      </c>
      <c r="E33" s="68">
        <v>1736.4171497505363</v>
      </c>
      <c r="F33" s="69">
        <f t="shared" si="7"/>
        <v>0.07436455966012054</v>
      </c>
      <c r="G33" s="70">
        <f t="shared" si="0"/>
        <v>17204.885562263502</v>
      </c>
    </row>
    <row r="34" spans="1:7" ht="12.75" customHeight="1">
      <c r="A34" s="2">
        <v>1959</v>
      </c>
      <c r="B34" s="68">
        <v>25424.670265079025</v>
      </c>
      <c r="C34" s="68">
        <v>4780.835890781162</v>
      </c>
      <c r="D34" s="69">
        <f t="shared" si="6"/>
        <v>0.18803924853049817</v>
      </c>
      <c r="E34" s="68">
        <v>1750.4488034858941</v>
      </c>
      <c r="F34" s="69">
        <f t="shared" si="7"/>
        <v>0.06884843678347123</v>
      </c>
      <c r="G34" s="70">
        <f t="shared" si="0"/>
        <v>18893.385570811966</v>
      </c>
    </row>
    <row r="35" spans="1:7" ht="18" customHeight="1">
      <c r="A35" s="2">
        <v>1960</v>
      </c>
      <c r="B35" s="68">
        <v>27487</v>
      </c>
      <c r="C35" s="68">
        <v>4947</v>
      </c>
      <c r="D35" s="69">
        <f t="shared" si="6"/>
        <v>0.1799759886491796</v>
      </c>
      <c r="E35" s="68">
        <v>1891</v>
      </c>
      <c r="F35" s="69">
        <f t="shared" si="7"/>
        <v>0.06879615818386874</v>
      </c>
      <c r="G35" s="70">
        <f t="shared" si="0"/>
        <v>20649</v>
      </c>
    </row>
    <row r="36" spans="1:7" ht="12.75" customHeight="1">
      <c r="A36" s="2">
        <v>1961</v>
      </c>
      <c r="B36" s="68">
        <v>29358</v>
      </c>
      <c r="C36" s="68">
        <v>5136</v>
      </c>
      <c r="D36" s="69">
        <f t="shared" si="6"/>
        <v>0.17494379726139384</v>
      </c>
      <c r="E36" s="68">
        <v>2005</v>
      </c>
      <c r="F36" s="69">
        <f t="shared" si="7"/>
        <v>0.06829484297295456</v>
      </c>
      <c r="G36" s="70">
        <f t="shared" si="0"/>
        <v>22217</v>
      </c>
    </row>
    <row r="37" spans="1:7" ht="12.75" customHeight="1">
      <c r="A37" s="2">
        <v>1962</v>
      </c>
      <c r="B37" s="68">
        <v>32044</v>
      </c>
      <c r="C37" s="68">
        <v>5726</v>
      </c>
      <c r="D37" s="69">
        <f t="shared" si="6"/>
        <v>0.17869179877668206</v>
      </c>
      <c r="E37" s="68">
        <v>2460</v>
      </c>
      <c r="F37" s="69">
        <f t="shared" si="7"/>
        <v>0.07676944201722631</v>
      </c>
      <c r="G37" s="70">
        <f t="shared" si="0"/>
        <v>23858</v>
      </c>
    </row>
    <row r="38" spans="1:7" ht="12.75" customHeight="1">
      <c r="A38" s="2">
        <v>1963</v>
      </c>
      <c r="B38" s="68">
        <v>34894</v>
      </c>
      <c r="C38" s="68">
        <v>5944</v>
      </c>
      <c r="D38" s="69">
        <f t="shared" si="6"/>
        <v>0.17034447182896773</v>
      </c>
      <c r="E38" s="68">
        <v>2593</v>
      </c>
      <c r="F38" s="69">
        <f t="shared" si="7"/>
        <v>0.0743107697598441</v>
      </c>
      <c r="G38" s="70">
        <f t="shared" si="0"/>
        <v>26357</v>
      </c>
    </row>
    <row r="39" spans="1:7" ht="12.75" customHeight="1">
      <c r="A39" s="2">
        <v>1964</v>
      </c>
      <c r="B39" s="68">
        <v>38679</v>
      </c>
      <c r="C39" s="68">
        <v>6342</v>
      </c>
      <c r="D39" s="69">
        <f t="shared" si="6"/>
        <v>0.16396494221670674</v>
      </c>
      <c r="E39" s="68">
        <v>3092</v>
      </c>
      <c r="F39" s="69">
        <f t="shared" si="7"/>
        <v>0.07994001913182865</v>
      </c>
      <c r="G39" s="70">
        <f t="shared" si="0"/>
        <v>29245</v>
      </c>
    </row>
    <row r="40" spans="1:7" ht="12.75" customHeight="1">
      <c r="A40" s="2">
        <v>1965</v>
      </c>
      <c r="B40" s="68">
        <v>42160</v>
      </c>
      <c r="C40" s="68">
        <v>6922</v>
      </c>
      <c r="D40" s="69">
        <f t="shared" si="6"/>
        <v>0.16418406072106262</v>
      </c>
      <c r="E40" s="68">
        <v>3341</v>
      </c>
      <c r="F40" s="69">
        <f t="shared" si="7"/>
        <v>0.07924573055028462</v>
      </c>
      <c r="G40" s="70">
        <f t="shared" si="0"/>
        <v>31897</v>
      </c>
    </row>
    <row r="41" spans="1:7" ht="12.75" customHeight="1">
      <c r="A41" s="2">
        <v>1966</v>
      </c>
      <c r="B41" s="68">
        <v>46411</v>
      </c>
      <c r="C41" s="68">
        <v>7481</v>
      </c>
      <c r="D41" s="69">
        <f t="shared" si="6"/>
        <v>0.16119023507358168</v>
      </c>
      <c r="E41" s="68">
        <v>3487</v>
      </c>
      <c r="F41" s="69">
        <f t="shared" si="7"/>
        <v>0.07513305035444183</v>
      </c>
      <c r="G41" s="70">
        <f t="shared" si="0"/>
        <v>35443</v>
      </c>
    </row>
    <row r="42" spans="1:7" ht="12.75" customHeight="1">
      <c r="A42" s="2">
        <v>1967</v>
      </c>
      <c r="B42" s="68">
        <v>52033</v>
      </c>
      <c r="C42" s="68">
        <v>7808</v>
      </c>
      <c r="D42" s="69">
        <f t="shared" si="6"/>
        <v>0.15005861664712777</v>
      </c>
      <c r="E42" s="68">
        <v>3638</v>
      </c>
      <c r="F42" s="69">
        <f t="shared" si="7"/>
        <v>0.06991716795110794</v>
      </c>
      <c r="G42" s="70">
        <f t="shared" si="0"/>
        <v>40587</v>
      </c>
    </row>
    <row r="43" spans="1:7" ht="12.75" customHeight="1">
      <c r="A43" s="2">
        <v>1968</v>
      </c>
      <c r="B43" s="68">
        <v>58967</v>
      </c>
      <c r="C43" s="68">
        <v>8719</v>
      </c>
      <c r="D43" s="69">
        <f t="shared" si="6"/>
        <v>0.147862363694948</v>
      </c>
      <c r="E43" s="68">
        <v>4209</v>
      </c>
      <c r="F43" s="69">
        <f t="shared" si="7"/>
        <v>0.07137890684620211</v>
      </c>
      <c r="G43" s="70">
        <f t="shared" si="0"/>
        <v>46039</v>
      </c>
    </row>
    <row r="44" spans="1:7" ht="12.75" customHeight="1">
      <c r="A44" s="2">
        <v>1969</v>
      </c>
      <c r="B44" s="68">
        <v>66345</v>
      </c>
      <c r="C44" s="68">
        <v>9539</v>
      </c>
      <c r="D44" s="69">
        <f t="shared" si="6"/>
        <v>0.1437787323837516</v>
      </c>
      <c r="E44" s="68">
        <v>5257</v>
      </c>
      <c r="F44" s="69">
        <f t="shared" si="7"/>
        <v>0.07923732006933454</v>
      </c>
      <c r="G44" s="70">
        <f t="shared" si="0"/>
        <v>51549</v>
      </c>
    </row>
    <row r="45" spans="1:7" ht="18" customHeight="1">
      <c r="A45" s="2">
        <v>1970</v>
      </c>
      <c r="B45" s="68">
        <v>74857</v>
      </c>
      <c r="C45" s="68">
        <v>10454</v>
      </c>
      <c r="D45" s="69">
        <f t="shared" si="6"/>
        <v>0.13965293826896616</v>
      </c>
      <c r="E45" s="68">
        <v>5836</v>
      </c>
      <c r="F45" s="69">
        <f t="shared" si="7"/>
        <v>0.07796198084347489</v>
      </c>
      <c r="G45" s="70">
        <f t="shared" si="0"/>
        <v>58567</v>
      </c>
    </row>
    <row r="46" spans="1:7" ht="12.75" customHeight="1">
      <c r="A46" s="2">
        <v>1971</v>
      </c>
      <c r="B46" s="68">
        <v>83237</v>
      </c>
      <c r="C46" s="68">
        <v>11003</v>
      </c>
      <c r="D46" s="69">
        <f t="shared" si="6"/>
        <v>0.13218881026466595</v>
      </c>
      <c r="E46" s="68">
        <v>6848</v>
      </c>
      <c r="F46" s="69">
        <f t="shared" si="7"/>
        <v>0.0822711053978399</v>
      </c>
      <c r="G46" s="70">
        <f t="shared" si="0"/>
        <v>65386</v>
      </c>
    </row>
    <row r="47" spans="1:7" ht="12.75" customHeight="1">
      <c r="A47" s="2">
        <v>1972</v>
      </c>
      <c r="B47" s="68">
        <v>92929</v>
      </c>
      <c r="C47" s="68">
        <v>11893</v>
      </c>
      <c r="D47" s="69">
        <f t="shared" si="6"/>
        <v>0.1279794251525358</v>
      </c>
      <c r="E47" s="68">
        <v>7347</v>
      </c>
      <c r="F47" s="69">
        <f t="shared" si="7"/>
        <v>0.07906035790764993</v>
      </c>
      <c r="G47" s="70">
        <f t="shared" si="0"/>
        <v>73689</v>
      </c>
    </row>
    <row r="48" spans="1:7" ht="12.75" customHeight="1">
      <c r="A48" s="2">
        <v>1973</v>
      </c>
      <c r="B48" s="68">
        <v>102975</v>
      </c>
      <c r="C48" s="68">
        <v>12915</v>
      </c>
      <c r="D48" s="69">
        <f t="shared" si="6"/>
        <v>0.12541879096868172</v>
      </c>
      <c r="E48" s="68">
        <v>7559</v>
      </c>
      <c r="F48" s="69">
        <f t="shared" si="7"/>
        <v>0.07340616654527798</v>
      </c>
      <c r="G48" s="70">
        <f t="shared" si="0"/>
        <v>82501</v>
      </c>
    </row>
    <row r="49" spans="1:7" ht="12.75" customHeight="1">
      <c r="A49" s="2">
        <v>1974</v>
      </c>
      <c r="B49" s="68">
        <v>116748</v>
      </c>
      <c r="C49" s="68">
        <v>14221</v>
      </c>
      <c r="D49" s="69">
        <f t="shared" si="6"/>
        <v>0.12180936718402029</v>
      </c>
      <c r="E49" s="68">
        <v>8373</v>
      </c>
      <c r="F49" s="69">
        <f t="shared" si="7"/>
        <v>0.07171857333744475</v>
      </c>
      <c r="G49" s="70">
        <f t="shared" si="0"/>
        <v>94154</v>
      </c>
    </row>
    <row r="50" spans="1:7" ht="12.75" customHeight="1">
      <c r="A50" s="2">
        <v>1975</v>
      </c>
      <c r="B50" s="68">
        <v>133021</v>
      </c>
      <c r="C50" s="68">
        <v>15598</v>
      </c>
      <c r="D50" s="69">
        <f t="shared" si="6"/>
        <v>0.11725968080227935</v>
      </c>
      <c r="E50" s="68">
        <v>8959</v>
      </c>
      <c r="F50" s="69">
        <f t="shared" si="7"/>
        <v>0.06735026800279655</v>
      </c>
      <c r="G50" s="70">
        <f t="shared" si="0"/>
        <v>108464</v>
      </c>
    </row>
    <row r="51" spans="1:7" ht="12.75" customHeight="1">
      <c r="A51" s="2">
        <v>1976</v>
      </c>
      <c r="B51" s="68">
        <v>152330</v>
      </c>
      <c r="C51" s="68">
        <v>16942</v>
      </c>
      <c r="D51" s="69">
        <f t="shared" si="6"/>
        <v>0.11121906387448303</v>
      </c>
      <c r="E51" s="68">
        <v>9941</v>
      </c>
      <c r="F51" s="69">
        <f t="shared" si="7"/>
        <v>0.0652596336900151</v>
      </c>
      <c r="G51" s="70">
        <f t="shared" si="0"/>
        <v>125447</v>
      </c>
    </row>
    <row r="52" spans="1:7" ht="12.75" customHeight="1">
      <c r="A52" s="2">
        <v>1977</v>
      </c>
      <c r="B52" s="68">
        <v>172794</v>
      </c>
      <c r="C52" s="68">
        <v>18266</v>
      </c>
      <c r="D52" s="69">
        <f t="shared" si="6"/>
        <v>0.1057096889938308</v>
      </c>
      <c r="E52" s="68">
        <v>10147</v>
      </c>
      <c r="F52" s="69">
        <f t="shared" si="7"/>
        <v>0.058723103811474935</v>
      </c>
      <c r="G52" s="70">
        <f t="shared" si="0"/>
        <v>144381</v>
      </c>
    </row>
    <row r="53" spans="1:7" ht="12.75" customHeight="1">
      <c r="A53" s="2">
        <v>1978</v>
      </c>
      <c r="B53" s="68">
        <v>194165</v>
      </c>
      <c r="C53" s="68">
        <v>20273</v>
      </c>
      <c r="D53" s="69">
        <f t="shared" si="6"/>
        <v>0.1044111966626323</v>
      </c>
      <c r="E53" s="68">
        <v>11067</v>
      </c>
      <c r="F53" s="69">
        <f t="shared" si="7"/>
        <v>0.0569979141451858</v>
      </c>
      <c r="G53" s="70">
        <f t="shared" si="0"/>
        <v>162825</v>
      </c>
    </row>
    <row r="54" spans="1:7" ht="12.75" customHeight="1">
      <c r="A54" s="2">
        <v>1979</v>
      </c>
      <c r="B54" s="68">
        <v>219915</v>
      </c>
      <c r="C54" s="68">
        <v>22768</v>
      </c>
      <c r="D54" s="69">
        <f t="shared" si="6"/>
        <v>0.1035309096696451</v>
      </c>
      <c r="E54" s="68">
        <v>12251</v>
      </c>
      <c r="F54" s="69">
        <f t="shared" si="7"/>
        <v>0.055707887138212495</v>
      </c>
      <c r="G54" s="70">
        <f t="shared" si="0"/>
        <v>184896</v>
      </c>
    </row>
    <row r="55" spans="1:7" ht="18" customHeight="1">
      <c r="A55" s="2">
        <v>1980</v>
      </c>
      <c r="B55" s="68">
        <v>253390</v>
      </c>
      <c r="C55" s="68">
        <v>25666</v>
      </c>
      <c r="D55" s="69">
        <f t="shared" si="6"/>
        <v>0.10129050080902956</v>
      </c>
      <c r="E55" s="68">
        <v>14510</v>
      </c>
      <c r="F55" s="69">
        <f t="shared" si="7"/>
        <v>0.05726350684715261</v>
      </c>
      <c r="G55" s="70">
        <f t="shared" si="0"/>
        <v>213214</v>
      </c>
    </row>
    <row r="56" spans="1:7" ht="12.75" customHeight="1">
      <c r="A56" s="2">
        <v>1981</v>
      </c>
      <c r="B56" s="68">
        <v>293568</v>
      </c>
      <c r="C56" s="68">
        <v>28694</v>
      </c>
      <c r="D56" s="69">
        <f t="shared" si="6"/>
        <v>0.09774226073686505</v>
      </c>
      <c r="E56" s="68">
        <v>17123</v>
      </c>
      <c r="F56" s="69">
        <f t="shared" si="7"/>
        <v>0.058327201874863746</v>
      </c>
      <c r="G56" s="70">
        <f t="shared" si="0"/>
        <v>247751</v>
      </c>
    </row>
    <row r="57" spans="1:7" ht="12.75" customHeight="1">
      <c r="A57" s="2">
        <v>1982</v>
      </c>
      <c r="B57" s="68">
        <v>330765</v>
      </c>
      <c r="C57" s="68">
        <v>31879</v>
      </c>
      <c r="D57" s="69">
        <f t="shared" si="6"/>
        <v>0.09637960485541094</v>
      </c>
      <c r="E57" s="68">
        <v>20009</v>
      </c>
      <c r="F57" s="69">
        <f t="shared" si="7"/>
        <v>0.06049309933034027</v>
      </c>
      <c r="G57" s="70">
        <f t="shared" si="0"/>
        <v>278877</v>
      </c>
    </row>
    <row r="58" spans="1:7" ht="12.75" customHeight="1">
      <c r="A58" s="2">
        <v>1983</v>
      </c>
      <c r="B58" s="68">
        <v>364697</v>
      </c>
      <c r="C58" s="68">
        <v>35902</v>
      </c>
      <c r="D58" s="69">
        <f t="shared" si="6"/>
        <v>0.09844336531421975</v>
      </c>
      <c r="E58" s="68">
        <v>22469</v>
      </c>
      <c r="F58" s="69">
        <f t="shared" si="7"/>
        <v>0.06161004888990038</v>
      </c>
      <c r="G58" s="70">
        <f t="shared" si="0"/>
        <v>306326</v>
      </c>
    </row>
    <row r="59" spans="1:7" ht="12.75" customHeight="1">
      <c r="A59" s="2">
        <v>1984</v>
      </c>
      <c r="B59" s="68">
        <v>401542</v>
      </c>
      <c r="C59" s="68">
        <v>40300</v>
      </c>
      <c r="D59" s="69">
        <f t="shared" si="6"/>
        <v>0.10036310024854186</v>
      </c>
      <c r="E59" s="68">
        <v>22877</v>
      </c>
      <c r="F59" s="69">
        <f t="shared" si="7"/>
        <v>0.05697286958773926</v>
      </c>
      <c r="G59" s="70">
        <f t="shared" si="0"/>
        <v>338365</v>
      </c>
    </row>
    <row r="60" spans="1:7" ht="12.75" customHeight="1">
      <c r="A60" s="2">
        <v>1985</v>
      </c>
      <c r="B60" s="68">
        <v>439285</v>
      </c>
      <c r="C60" s="68">
        <v>44382</v>
      </c>
      <c r="D60" s="69">
        <f t="shared" si="6"/>
        <v>0.1010323594022104</v>
      </c>
      <c r="E60" s="68">
        <v>22464</v>
      </c>
      <c r="F60" s="69">
        <f t="shared" si="7"/>
        <v>0.05113764412625061</v>
      </c>
      <c r="G60" s="70">
        <f t="shared" si="0"/>
        <v>372439</v>
      </c>
    </row>
    <row r="61" spans="1:7" ht="12.75" customHeight="1">
      <c r="A61" s="2">
        <v>1986</v>
      </c>
      <c r="B61" s="68">
        <v>471317</v>
      </c>
      <c r="C61" s="68">
        <v>49005</v>
      </c>
      <c r="D61" s="69">
        <f t="shared" si="6"/>
        <v>0.10397460732373329</v>
      </c>
      <c r="E61" s="68">
        <v>22869</v>
      </c>
      <c r="F61" s="69">
        <f t="shared" si="7"/>
        <v>0.0485214834177422</v>
      </c>
      <c r="G61" s="70">
        <f t="shared" si="0"/>
        <v>399443</v>
      </c>
    </row>
    <row r="62" spans="1:7" ht="12.75" customHeight="1">
      <c r="A62" s="2">
        <v>1987</v>
      </c>
      <c r="B62" s="68">
        <v>512961</v>
      </c>
      <c r="C62" s="68">
        <v>53986</v>
      </c>
      <c r="D62" s="69">
        <f t="shared" si="6"/>
        <v>0.10524386844224025</v>
      </c>
      <c r="E62" s="68">
        <v>25124</v>
      </c>
      <c r="F62" s="69">
        <f t="shared" si="7"/>
        <v>0.04897838237214915</v>
      </c>
      <c r="G62" s="70">
        <f t="shared" si="0"/>
        <v>433851</v>
      </c>
    </row>
    <row r="63" spans="1:7" ht="12.75" customHeight="1">
      <c r="A63" s="2">
        <v>1988</v>
      </c>
      <c r="B63" s="68">
        <v>573999</v>
      </c>
      <c r="C63" s="68">
        <v>59676</v>
      </c>
      <c r="D63" s="69">
        <f t="shared" si="6"/>
        <v>0.10396533791870717</v>
      </c>
      <c r="E63" s="68">
        <v>28504</v>
      </c>
      <c r="F63" s="69">
        <f t="shared" si="7"/>
        <v>0.049658623098646514</v>
      </c>
      <c r="G63" s="70">
        <f t="shared" si="0"/>
        <v>485819</v>
      </c>
    </row>
    <row r="64" spans="1:7" ht="12.75" customHeight="1">
      <c r="A64" s="2">
        <v>1989</v>
      </c>
      <c r="B64" s="68">
        <v>638787</v>
      </c>
      <c r="C64" s="68">
        <v>65958</v>
      </c>
      <c r="D64" s="69">
        <f t="shared" si="6"/>
        <v>0.10325507563554048</v>
      </c>
      <c r="E64" s="68">
        <v>31054</v>
      </c>
      <c r="F64" s="69">
        <f t="shared" si="7"/>
        <v>0.048614013747931624</v>
      </c>
      <c r="G64" s="70">
        <f t="shared" si="0"/>
        <v>541775</v>
      </c>
    </row>
    <row r="65" spans="1:7" ht="18" customHeight="1">
      <c r="A65" s="2">
        <v>1990</v>
      </c>
      <c r="B65" s="68">
        <v>714171</v>
      </c>
      <c r="C65" s="68">
        <v>74025</v>
      </c>
      <c r="D65" s="69">
        <f t="shared" si="6"/>
        <v>0.10365164645442058</v>
      </c>
      <c r="E65" s="68">
        <v>34669</v>
      </c>
      <c r="F65" s="69">
        <f t="shared" si="7"/>
        <v>0.048544396230034544</v>
      </c>
      <c r="G65" s="70">
        <f t="shared" si="0"/>
        <v>605477</v>
      </c>
    </row>
    <row r="66" spans="1:7" ht="12.75" customHeight="1">
      <c r="A66" s="2">
        <v>1991</v>
      </c>
      <c r="B66" s="68">
        <v>781593</v>
      </c>
      <c r="C66" s="68">
        <v>79433</v>
      </c>
      <c r="D66" s="69">
        <f t="shared" si="6"/>
        <v>0.1016296205314019</v>
      </c>
      <c r="E66" s="68">
        <v>36365</v>
      </c>
      <c r="F66" s="69">
        <f t="shared" si="7"/>
        <v>0.04652677288563229</v>
      </c>
      <c r="G66" s="70">
        <f t="shared" si="0"/>
        <v>665795</v>
      </c>
    </row>
    <row r="67" spans="1:7" ht="12.75" customHeight="1">
      <c r="A67" s="2">
        <v>1992</v>
      </c>
      <c r="B67" s="68">
        <v>849066</v>
      </c>
      <c r="C67" s="68">
        <v>83393</v>
      </c>
      <c r="D67" s="69">
        <f t="shared" si="6"/>
        <v>0.09821733528371175</v>
      </c>
      <c r="E67" s="68">
        <v>40289</v>
      </c>
      <c r="F67" s="69">
        <f t="shared" si="7"/>
        <v>0.04745096376488989</v>
      </c>
      <c r="G67" s="70">
        <f t="shared" si="0"/>
        <v>725384</v>
      </c>
    </row>
    <row r="68" spans="1:7" ht="12.75" customHeight="1">
      <c r="A68" s="2">
        <v>1993</v>
      </c>
      <c r="B68" s="68">
        <v>912475</v>
      </c>
      <c r="C68" s="68">
        <v>88354</v>
      </c>
      <c r="D68" s="69">
        <f t="shared" si="6"/>
        <v>0.09682895421792378</v>
      </c>
      <c r="E68" s="68">
        <v>42898</v>
      </c>
      <c r="F68" s="69">
        <f t="shared" si="7"/>
        <v>0.04701279487109236</v>
      </c>
      <c r="G68" s="70">
        <f t="shared" si="0"/>
        <v>781223</v>
      </c>
    </row>
    <row r="69" spans="1:7" ht="12.75" customHeight="1">
      <c r="A69" s="2">
        <v>1994</v>
      </c>
      <c r="B69" s="68">
        <v>962127</v>
      </c>
      <c r="C69" s="68">
        <v>93093</v>
      </c>
      <c r="D69" s="69">
        <f t="shared" si="6"/>
        <v>0.09675749667143735</v>
      </c>
      <c r="E69" s="68">
        <v>44145</v>
      </c>
      <c r="F69" s="69">
        <f t="shared" si="7"/>
        <v>0.04588271610712515</v>
      </c>
      <c r="G69" s="70">
        <f aca="true" t="shared" si="8" ref="G69:G84">B69-C69-E69</f>
        <v>824889</v>
      </c>
    </row>
    <row r="70" spans="1:7" ht="12.75" customHeight="1">
      <c r="A70" s="2">
        <v>1995</v>
      </c>
      <c r="B70" s="68">
        <v>1016632</v>
      </c>
      <c r="C70" s="68">
        <v>101625</v>
      </c>
      <c r="D70" s="69">
        <f t="shared" si="6"/>
        <v>0.09996242494826053</v>
      </c>
      <c r="E70" s="68">
        <v>45388</v>
      </c>
      <c r="F70" s="69">
        <f t="shared" si="7"/>
        <v>0.044645456763115855</v>
      </c>
      <c r="G70" s="70">
        <f t="shared" si="8"/>
        <v>869619</v>
      </c>
    </row>
    <row r="71" spans="1:7" ht="12.75" customHeight="1">
      <c r="A71" s="2">
        <v>1996</v>
      </c>
      <c r="B71" s="68">
        <v>1068476</v>
      </c>
      <c r="C71" s="68">
        <v>111639</v>
      </c>
      <c r="D71" s="69">
        <f t="shared" si="6"/>
        <v>0.10448433095361992</v>
      </c>
      <c r="E71" s="68">
        <v>48256</v>
      </c>
      <c r="F71" s="69">
        <f t="shared" si="7"/>
        <v>0.04516339159700358</v>
      </c>
      <c r="G71" s="70">
        <f t="shared" si="8"/>
        <v>908581</v>
      </c>
    </row>
    <row r="72" spans="1:7" ht="12.75" customHeight="1">
      <c r="A72" s="2">
        <v>1997</v>
      </c>
      <c r="B72" s="68">
        <v>1125122</v>
      </c>
      <c r="C72" s="68">
        <v>123031</v>
      </c>
      <c r="D72" s="69">
        <f t="shared" si="6"/>
        <v>0.10934903059401559</v>
      </c>
      <c r="E72" s="68">
        <v>51668</v>
      </c>
      <c r="F72" s="69">
        <f t="shared" si="7"/>
        <v>0.04592213111111506</v>
      </c>
      <c r="G72" s="70">
        <f t="shared" si="8"/>
        <v>950423</v>
      </c>
    </row>
    <row r="73" spans="1:7" ht="12.75" customHeight="1">
      <c r="A73" s="2">
        <v>1998</v>
      </c>
      <c r="B73" s="68">
        <v>1189994</v>
      </c>
      <c r="C73" s="68">
        <v>135153</v>
      </c>
      <c r="D73" s="69">
        <f t="shared" si="6"/>
        <v>0.1135745222244818</v>
      </c>
      <c r="E73" s="68">
        <v>57725</v>
      </c>
      <c r="F73" s="69">
        <f t="shared" si="7"/>
        <v>0.04850864794276274</v>
      </c>
      <c r="G73" s="70">
        <f t="shared" si="8"/>
        <v>997116</v>
      </c>
    </row>
    <row r="74" spans="1:7" ht="12.75" customHeight="1">
      <c r="A74" s="2">
        <v>1999</v>
      </c>
      <c r="B74" s="68">
        <v>1265189</v>
      </c>
      <c r="C74" s="68">
        <v>153065</v>
      </c>
      <c r="D74" s="69">
        <f t="shared" si="6"/>
        <v>0.12098192443974774</v>
      </c>
      <c r="E74" s="68">
        <v>61982</v>
      </c>
      <c r="F74" s="69">
        <f t="shared" si="7"/>
        <v>0.04899030895779208</v>
      </c>
      <c r="G74" s="70">
        <f t="shared" si="8"/>
        <v>1050142</v>
      </c>
    </row>
    <row r="75" spans="1:7" ht="18" customHeight="1">
      <c r="A75" s="2">
        <v>2000</v>
      </c>
      <c r="B75" s="68">
        <v>1352855</v>
      </c>
      <c r="C75" s="68">
        <v>169784</v>
      </c>
      <c r="D75" s="69">
        <f t="shared" si="6"/>
        <v>0.12550051557631822</v>
      </c>
      <c r="E75" s="68">
        <v>63210</v>
      </c>
      <c r="F75" s="69">
        <f t="shared" si="7"/>
        <v>0.04672341086073526</v>
      </c>
      <c r="G75" s="70">
        <f t="shared" si="8"/>
        <v>1119861</v>
      </c>
    </row>
    <row r="76" spans="1:7" ht="12.75" customHeight="1">
      <c r="A76" s="2">
        <v>2001</v>
      </c>
      <c r="B76" s="68">
        <v>1469218</v>
      </c>
      <c r="C76" s="68">
        <v>188007</v>
      </c>
      <c r="D76" s="69">
        <f t="shared" si="6"/>
        <v>0.12796399172893336</v>
      </c>
      <c r="E76" s="68">
        <v>64691</v>
      </c>
      <c r="F76" s="69">
        <f t="shared" si="7"/>
        <v>0.04403090623719557</v>
      </c>
      <c r="G76" s="70">
        <f t="shared" si="8"/>
        <v>1216520</v>
      </c>
    </row>
    <row r="77" spans="1:7" ht="12.75" customHeight="1">
      <c r="A77" s="2">
        <v>2002</v>
      </c>
      <c r="B77" s="68">
        <v>1602391</v>
      </c>
      <c r="C77" s="68">
        <v>208850</v>
      </c>
      <c r="D77" s="69">
        <f t="shared" si="6"/>
        <v>0.13033647842505355</v>
      </c>
      <c r="E77" s="68">
        <v>71462</v>
      </c>
      <c r="F77" s="69">
        <f t="shared" si="7"/>
        <v>0.04459710520091538</v>
      </c>
      <c r="G77" s="70">
        <f t="shared" si="8"/>
        <v>1322079</v>
      </c>
    </row>
    <row r="78" spans="1:7" ht="12.75" customHeight="1">
      <c r="A78" s="2">
        <v>2003</v>
      </c>
      <c r="B78" s="68">
        <v>1735201</v>
      </c>
      <c r="C78" s="68">
        <v>228652</v>
      </c>
      <c r="D78" s="69">
        <f t="shared" si="6"/>
        <v>0.13177263037538592</v>
      </c>
      <c r="E78" s="68">
        <v>76265</v>
      </c>
      <c r="F78" s="69">
        <f t="shared" si="7"/>
        <v>0.04395168052577194</v>
      </c>
      <c r="G78" s="70">
        <f t="shared" si="8"/>
        <v>1430284</v>
      </c>
    </row>
    <row r="79" spans="1:7" ht="12.75" customHeight="1">
      <c r="A79" s="2">
        <v>2004</v>
      </c>
      <c r="B79" s="68">
        <v>1855389</v>
      </c>
      <c r="C79" s="68">
        <v>244317</v>
      </c>
      <c r="D79" s="69">
        <f t="shared" si="6"/>
        <v>0.13167966394109268</v>
      </c>
      <c r="E79" s="68">
        <v>82960</v>
      </c>
      <c r="F79" s="69">
        <f t="shared" si="7"/>
        <v>0.04471299549582325</v>
      </c>
      <c r="G79" s="70">
        <f t="shared" si="8"/>
        <v>1528112</v>
      </c>
    </row>
    <row r="80" spans="1:7" ht="12.75" customHeight="1">
      <c r="A80" s="2">
        <v>2005</v>
      </c>
      <c r="B80" s="68">
        <v>1982542</v>
      </c>
      <c r="C80" s="68">
        <v>257444</v>
      </c>
      <c r="D80" s="69">
        <f t="shared" si="6"/>
        <v>0.1298555087357544</v>
      </c>
      <c r="E80" s="68">
        <v>89991</v>
      </c>
      <c r="F80" s="69">
        <f t="shared" si="7"/>
        <v>0.04539172436195551</v>
      </c>
      <c r="G80" s="70">
        <f t="shared" si="8"/>
        <v>1635107</v>
      </c>
    </row>
    <row r="81" spans="1:7" ht="12.75" customHeight="1">
      <c r="A81" s="2">
        <v>2006</v>
      </c>
      <c r="B81" s="68">
        <v>2112540</v>
      </c>
      <c r="C81" s="68">
        <v>277034</v>
      </c>
      <c r="D81" s="69">
        <f t="shared" si="6"/>
        <v>0.13113787194561996</v>
      </c>
      <c r="E81" s="68">
        <v>95299</v>
      </c>
      <c r="F81" s="69">
        <f t="shared" si="7"/>
        <v>0.045111098488075964</v>
      </c>
      <c r="G81" s="70">
        <f t="shared" si="8"/>
        <v>1740207</v>
      </c>
    </row>
    <row r="82" spans="1:7" ht="12.75" customHeight="1">
      <c r="A82" s="2">
        <v>2007</v>
      </c>
      <c r="B82" s="68">
        <v>2239710</v>
      </c>
      <c r="C82" s="68">
        <v>289688</v>
      </c>
      <c r="D82" s="69">
        <f t="shared" si="6"/>
        <v>0.12934174513664715</v>
      </c>
      <c r="E82" s="68">
        <v>107548</v>
      </c>
      <c r="F82" s="69">
        <f t="shared" si="7"/>
        <v>0.04801871670885963</v>
      </c>
      <c r="G82" s="70">
        <f t="shared" si="8"/>
        <v>1842474</v>
      </c>
    </row>
    <row r="83" spans="1:7" ht="12.75" customHeight="1">
      <c r="A83" s="2">
        <v>2008</v>
      </c>
      <c r="B83" s="68">
        <v>2338746</v>
      </c>
      <c r="C83" s="68">
        <v>299604</v>
      </c>
      <c r="D83" s="69">
        <f t="shared" si="6"/>
        <v>0.1281045483348769</v>
      </c>
      <c r="E83" s="68">
        <v>113874</v>
      </c>
      <c r="F83" s="69">
        <f t="shared" si="7"/>
        <v>0.04869019551503242</v>
      </c>
      <c r="G83" s="70">
        <f t="shared" si="8"/>
        <v>1925268</v>
      </c>
    </row>
    <row r="84" spans="1:7" ht="12.75" customHeight="1">
      <c r="A84" s="73">
        <v>2009</v>
      </c>
      <c r="B84" s="74">
        <v>2473296</v>
      </c>
      <c r="C84" s="74">
        <v>314110</v>
      </c>
      <c r="D84" s="75">
        <f t="shared" si="6"/>
        <v>0.12700056928083012</v>
      </c>
      <c r="E84" s="74">
        <v>117927</v>
      </c>
      <c r="F84" s="75">
        <f t="shared" si="7"/>
        <v>0.04768009975352728</v>
      </c>
      <c r="G84" s="76">
        <f t="shared" si="8"/>
        <v>2041259</v>
      </c>
    </row>
    <row r="85" spans="1:7" ht="18" customHeight="1">
      <c r="A85" s="77" t="s">
        <v>14</v>
      </c>
      <c r="B85" s="34" t="s">
        <v>15</v>
      </c>
      <c r="C85" s="34" t="s">
        <v>16</v>
      </c>
      <c r="D85" s="34" t="s">
        <v>17</v>
      </c>
      <c r="E85" s="35" t="s">
        <v>18</v>
      </c>
      <c r="F85" s="37"/>
      <c r="G85" s="38" t="s">
        <v>19</v>
      </c>
    </row>
    <row r="86" spans="1:7" s="41" customFormat="1" ht="18" customHeight="1">
      <c r="A86" s="39" t="s">
        <v>25</v>
      </c>
      <c r="B86" s="40">
        <v>40495</v>
      </c>
      <c r="C86" s="40"/>
      <c r="D86" s="40"/>
      <c r="E86" s="40"/>
      <c r="F86" s="40"/>
      <c r="G86" s="40"/>
    </row>
    <row r="87" spans="1:7" s="44" customFormat="1" ht="24.75" customHeight="1">
      <c r="A87" s="78" t="s">
        <v>26</v>
      </c>
      <c r="B87" s="79" t="s">
        <v>27</v>
      </c>
      <c r="C87" s="79"/>
      <c r="D87" s="79"/>
      <c r="E87" s="79"/>
      <c r="F87" s="79"/>
      <c r="G87" s="79"/>
    </row>
    <row r="88" spans="1:7" ht="18" customHeight="1">
      <c r="A88" s="45" t="s">
        <v>28</v>
      </c>
      <c r="B88" s="46"/>
      <c r="C88" s="46"/>
      <c r="D88" s="46"/>
      <c r="E88" s="46"/>
      <c r="F88" s="46"/>
      <c r="G88" s="46"/>
    </row>
    <row r="89" spans="1:7" ht="24.75" customHeight="1">
      <c r="A89" s="53" t="str">
        <f>B85</f>
        <v>[A]</v>
      </c>
      <c r="B89" s="80" t="s">
        <v>54</v>
      </c>
      <c r="C89" s="80"/>
      <c r="D89" s="80"/>
      <c r="E89" s="80"/>
      <c r="F89" s="80"/>
      <c r="G89" s="80"/>
    </row>
    <row r="90" spans="1:7" ht="24.75" customHeight="1">
      <c r="A90" s="53" t="str">
        <f>C85</f>
        <v>[B]</v>
      </c>
      <c r="B90" s="80" t="s">
        <v>55</v>
      </c>
      <c r="C90" s="80"/>
      <c r="D90" s="80"/>
      <c r="E90" s="80"/>
      <c r="F90" s="80"/>
      <c r="G90" s="80"/>
    </row>
    <row r="91" spans="1:7" ht="48" customHeight="1">
      <c r="A91" s="53" t="str">
        <f>D85</f>
        <v>[C]</v>
      </c>
      <c r="B91" s="80" t="s">
        <v>56</v>
      </c>
      <c r="C91" s="80"/>
      <c r="D91" s="80"/>
      <c r="E91" s="80"/>
      <c r="F91" s="80"/>
      <c r="G91" s="80"/>
    </row>
    <row r="92" spans="1:7" ht="24.75" customHeight="1">
      <c r="A92" s="53" t="str">
        <f>E85</f>
        <v>[D]</v>
      </c>
      <c r="B92" s="80" t="s">
        <v>57</v>
      </c>
      <c r="C92" s="80"/>
      <c r="D92" s="80"/>
      <c r="E92" s="80"/>
      <c r="F92" s="80"/>
      <c r="G92" s="80"/>
    </row>
    <row r="93" spans="1:7" ht="24.75" customHeight="1">
      <c r="A93" s="53" t="str">
        <f>G85</f>
        <v>[E]</v>
      </c>
      <c r="B93" s="80" t="s">
        <v>58</v>
      </c>
      <c r="C93" s="80"/>
      <c r="D93" s="80"/>
      <c r="E93" s="80"/>
      <c r="F93" s="80"/>
      <c r="G93" s="80"/>
    </row>
    <row r="94" spans="1:7" ht="18" customHeight="1">
      <c r="A94" s="45" t="s">
        <v>39</v>
      </c>
      <c r="B94" s="51"/>
      <c r="C94" s="51"/>
      <c r="D94" s="52"/>
      <c r="E94" s="52"/>
      <c r="F94" s="52"/>
      <c r="G94" s="52"/>
    </row>
    <row r="95" spans="1:7" ht="36" customHeight="1">
      <c r="A95" s="53" t="s">
        <v>40</v>
      </c>
      <c r="B95" s="81" t="s">
        <v>59</v>
      </c>
      <c r="C95" s="80"/>
      <c r="D95" s="80"/>
      <c r="E95" s="80"/>
      <c r="F95" s="80"/>
      <c r="G95" s="80"/>
    </row>
    <row r="96" spans="1:7" ht="36" customHeight="1">
      <c r="A96" s="53" t="s">
        <v>42</v>
      </c>
      <c r="B96" s="81" t="s">
        <v>60</v>
      </c>
      <c r="C96" s="80"/>
      <c r="D96" s="80"/>
      <c r="E96" s="80"/>
      <c r="F96" s="80"/>
      <c r="G96" s="80"/>
    </row>
    <row r="97" spans="1:7" ht="18">
      <c r="A97" s="56" t="s">
        <v>61</v>
      </c>
      <c r="B97" s="56"/>
      <c r="C97" s="56"/>
      <c r="D97" s="56"/>
      <c r="E97" s="56"/>
      <c r="F97" s="56"/>
      <c r="G97" s="56"/>
    </row>
  </sheetData>
  <sheetProtection/>
  <mergeCells count="18">
    <mergeCell ref="B91:G91"/>
    <mergeCell ref="B92:G92"/>
    <mergeCell ref="B93:G93"/>
    <mergeCell ref="B95:G95"/>
    <mergeCell ref="B96:G96"/>
    <mergeCell ref="A97:G97"/>
    <mergeCell ref="E85:F85"/>
    <mergeCell ref="B86:G86"/>
    <mergeCell ref="B87:G87"/>
    <mergeCell ref="B88:G88"/>
    <mergeCell ref="B89:G89"/>
    <mergeCell ref="B90:G90"/>
    <mergeCell ref="A1:G1"/>
    <mergeCell ref="A2:A3"/>
    <mergeCell ref="B2:B3"/>
    <mergeCell ref="C2:D2"/>
    <mergeCell ref="E2:F2"/>
    <mergeCell ref="G2:G3"/>
  </mergeCells>
  <printOptions/>
  <pageMargins left="0.7" right="0.7" top="0.75" bottom="0.75" header="0.3" footer="0.3"/>
  <pageSetup orientation="portrait" r:id="rId1"/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2013-09-21T11:39:26Z</dcterms:created>
  <dcterms:modified xsi:type="dcterms:W3CDTF">2013-09-21T11:40:11Z</dcterms:modified>
  <cp:category/>
  <cp:version/>
  <cp:contentType/>
  <cp:contentStatus/>
</cp:coreProperties>
</file>