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7955" windowHeight="5670" activeTab="0"/>
  </bookViews>
  <sheets>
    <sheet name="Table 6.9.1" sheetId="1" r:id="rId1"/>
  </sheets>
  <externalReferences>
    <externalReference r:id="rId4"/>
    <externalReference r:id="rId5"/>
  </externalReferences>
  <definedNames>
    <definedName name="_Fill" localSheetId="0" hidden="1">#REF!</definedName>
    <definedName name="_Fill" hidden="1">#REF!</definedName>
    <definedName name="_Parse_Out" localSheetId="0" hidden="1">'[2]Medicare 1999'!#REF!</definedName>
    <definedName name="_Parse_Out" hidden="1">'[2]Medicare 1999'!#REF!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<sst xmlns="http://schemas.openxmlformats.org/spreadsheetml/2006/main" count="176" uniqueCount="56">
  <si>
    <t>Table 6.9.1. Health Care Spending as a Share of Average Annual Personal Consumption Expenditures, By Householder Age, 1984, 1996, and 2008</t>
  </si>
  <si>
    <t>ITEM</t>
  </si>
  <si>
    <t>AGE OF REFERENCE PERSON</t>
  </si>
  <si>
    <t>Notes</t>
  </si>
  <si>
    <t>Under 25 years</t>
  </si>
  <si>
    <t>35-44 years</t>
  </si>
  <si>
    <t>65 years and older</t>
  </si>
  <si>
    <t>65-74 years</t>
  </si>
  <si>
    <t>75 years and older</t>
  </si>
  <si>
    <t>Average annual expenditure per consumer unit</t>
  </si>
  <si>
    <t>Percentage of average annual personal consumption</t>
  </si>
  <si>
    <t>1984 dollars</t>
  </si>
  <si>
    <t>2009 dollars [A]</t>
  </si>
  <si>
    <t>[B]</t>
  </si>
  <si>
    <t>Number of consumer units (thousands)</t>
  </si>
  <si>
    <t>---</t>
  </si>
  <si>
    <t>Average annual personal consumption expenditures</t>
  </si>
  <si>
    <t>Health care total</t>
  </si>
  <si>
    <t>Non-health care total</t>
  </si>
  <si>
    <t>Food</t>
  </si>
  <si>
    <t>Housing</t>
  </si>
  <si>
    <t>Clothing</t>
  </si>
  <si>
    <t>Transportation</t>
  </si>
  <si>
    <t>Taxes</t>
  </si>
  <si>
    <t>Other</t>
  </si>
  <si>
    <t>1996 dollars</t>
  </si>
  <si>
    <t>2009 dollars</t>
  </si>
  <si>
    <t>[C]</t>
  </si>
  <si>
    <t>2008 dollars</t>
  </si>
  <si>
    <t>[D]</t>
  </si>
  <si>
    <t>Update:</t>
  </si>
  <si>
    <t>Note:</t>
  </si>
  <si>
    <t xml:space="preserve">Figures in bold italics estimated by author using sources and methods describes in Notes. All other figures are reported in sources shown. </t>
  </si>
  <si>
    <t>Notes:</t>
  </si>
  <si>
    <t>[A]</t>
  </si>
  <si>
    <r>
      <t>All figures calculated by author using GDP price deflators reported in Parameters [P2]: 100 x (Health Care Total Spending</t>
    </r>
    <r>
      <rPr>
        <vertAlign val="subscript"/>
        <sz val="8"/>
        <color indexed="8"/>
        <rFont val="News gothic condensed"/>
        <family val="0"/>
      </rPr>
      <t>Year X</t>
    </r>
    <r>
      <rPr>
        <sz val="8"/>
        <color indexed="8"/>
        <rFont val="News gothic condensed"/>
        <family val="0"/>
      </rPr>
      <t>) / (GDP Price Deflator</t>
    </r>
    <r>
      <rPr>
        <vertAlign val="subscript"/>
        <sz val="8"/>
        <color indexed="8"/>
        <rFont val="News gothic condensed"/>
        <family val="0"/>
      </rPr>
      <t>Year X</t>
    </r>
    <r>
      <rPr>
        <sz val="8"/>
        <color indexed="8"/>
        <rFont val="News gothic condensed"/>
        <family val="0"/>
      </rPr>
      <t>)</t>
    </r>
  </si>
  <si>
    <t>All expenditure figures reported in [S2]. Data not available in 1984 for "65 and over" category, so author calculated these amounts as weighted averages, using weights reported in Parameters [P1].</t>
  </si>
  <si>
    <t xml:space="preserve">All expenditure figures reported in [S3]. </t>
  </si>
  <si>
    <t>All expenditure figures reported in [S4]. Figure for taxes includes 2008 Tax Stimulus.</t>
  </si>
  <si>
    <t xml:space="preserve">Parameters: </t>
  </si>
  <si>
    <t>[P1]</t>
  </si>
  <si>
    <t>Elderly Weights for 1984</t>
  </si>
  <si>
    <t>Age 65-74 share of population age 65 and older (calculated by author from 1984 consumer units shown in main table).</t>
  </si>
  <si>
    <t>Age 75 and older share of population age 65 and older (calculated by author from 1984 consumer units shown in main table).</t>
  </si>
  <si>
    <t>[P2]</t>
  </si>
  <si>
    <t>GDP Price Deflator (100=2009) [S1]</t>
  </si>
  <si>
    <t>Sources:</t>
  </si>
  <si>
    <t>[S1]</t>
  </si>
  <si>
    <r>
      <rPr>
        <b/>
        <sz val="8"/>
        <color indexed="8"/>
        <rFont val="News gothic condensed"/>
        <family val="0"/>
      </rPr>
      <t>U.S. Department of Commerce, Bureau of Economic Analysis</t>
    </r>
    <r>
      <rPr>
        <sz val="8"/>
        <rFont val="News Gothic Condensed"/>
        <family val="0"/>
      </rPr>
      <t xml:space="preserve">.  </t>
    </r>
    <r>
      <rPr>
        <i/>
        <sz val="8"/>
        <rFont val="News Gothic Condensed"/>
        <family val="0"/>
      </rPr>
      <t>National Income and Product Accounts</t>
    </r>
    <r>
      <rPr>
        <sz val="8"/>
        <rFont val="News Gothic Condensed"/>
        <family val="0"/>
      </rPr>
      <t>. Table 1.1.9. Implicit Price Deflators for Gross Domestic Product. Last revised July 31, 2013.  Available at: http://www.bea.gov/iTable/iTable.cfm?ReqID=9&amp;step=1#reqid=9&amp;step=3&amp;isuri=1&amp;903=13 (accessed August 10, 2013).</t>
    </r>
  </si>
  <si>
    <t>[S2]</t>
  </si>
  <si>
    <r>
      <rPr>
        <b/>
        <sz val="8"/>
        <color indexed="8"/>
        <rFont val="News gothic condensed"/>
        <family val="0"/>
      </rPr>
      <t>U.S. Department of Labor, Bureau of Labor Statistics</t>
    </r>
    <r>
      <rPr>
        <sz val="8"/>
        <color indexed="8"/>
        <rFont val="News gothic condensed"/>
        <family val="0"/>
      </rPr>
      <t xml:space="preserve">. </t>
    </r>
    <r>
      <rPr>
        <i/>
        <sz val="8"/>
        <color indexed="8"/>
        <rFont val="News gothic condensed"/>
        <family val="0"/>
      </rPr>
      <t>Consumer Expenditure Survey, 1984</t>
    </r>
    <r>
      <rPr>
        <sz val="8"/>
        <color indexed="8"/>
        <rFont val="News gothic condensed"/>
        <family val="0"/>
      </rPr>
      <t>. Table 3: Age of Reference Person. ftp://ftp.bls.gov/pub/special.requests/ce/standard/1984/age.txt. Accessed May 21, 2010.</t>
    </r>
  </si>
  <si>
    <t>[S3]</t>
  </si>
  <si>
    <r>
      <rPr>
        <b/>
        <sz val="8"/>
        <color indexed="8"/>
        <rFont val="News gothic condensed"/>
        <family val="0"/>
      </rPr>
      <t>U.S. Department of Labor, Bureau of Labor Statistics</t>
    </r>
    <r>
      <rPr>
        <sz val="8"/>
        <color indexed="8"/>
        <rFont val="News gothic condensed"/>
        <family val="0"/>
      </rPr>
      <t xml:space="preserve">. </t>
    </r>
    <r>
      <rPr>
        <i/>
        <sz val="8"/>
        <color indexed="8"/>
        <rFont val="News gothic condensed"/>
        <family val="0"/>
      </rPr>
      <t>Consumer Expenditure Survey, 1996</t>
    </r>
    <r>
      <rPr>
        <sz val="8"/>
        <color indexed="8"/>
        <rFont val="News gothic condensed"/>
        <family val="0"/>
      </rPr>
      <t>. Table 3. By Age of Reference Person: Average Annual expenditures and characteristics. ftp://ftp.bls.gov/pub/special.requests/ce/standard/1996/age.txt. Accessed May 21, 2010.</t>
    </r>
  </si>
  <si>
    <t>[S4]</t>
  </si>
  <si>
    <r>
      <rPr>
        <b/>
        <sz val="8"/>
        <color indexed="8"/>
        <rFont val="News gothic condensed"/>
        <family val="0"/>
      </rPr>
      <t>U.S. Department of Labo</t>
    </r>
    <r>
      <rPr>
        <sz val="8"/>
        <color indexed="8"/>
        <rFont val="News gothic condensed"/>
        <family val="0"/>
      </rPr>
      <t xml:space="preserve">r, </t>
    </r>
    <r>
      <rPr>
        <b/>
        <sz val="8"/>
        <color indexed="8"/>
        <rFont val="News gothic condensed"/>
        <family val="0"/>
      </rPr>
      <t>Bureau of Labor Statistics</t>
    </r>
    <r>
      <rPr>
        <sz val="8"/>
        <color indexed="8"/>
        <rFont val="News gothic condensed"/>
        <family val="0"/>
      </rPr>
      <t xml:space="preserve">. </t>
    </r>
    <r>
      <rPr>
        <i/>
        <sz val="8"/>
        <color indexed="8"/>
        <rFont val="News gothic condensed"/>
        <family val="0"/>
      </rPr>
      <t>Consumer Expenditure Survey, 2008</t>
    </r>
    <r>
      <rPr>
        <sz val="8"/>
        <color indexed="8"/>
        <rFont val="News gothic condensed"/>
        <family val="0"/>
      </rPr>
      <t>. Table 3. Age of reference person: Average annual expenditures and characteristics. ftp://ftp.bls.gov/pub/special.requests/ce/standard/2008/age.txt. Accessed May 21, 2010.</t>
    </r>
  </si>
  <si>
    <t>Linked Tables: None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</si>
</sst>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_)"/>
    <numFmt numFmtId="166" formatCode="##0.0;\-##0.0;0.0;"/>
    <numFmt numFmtId="167" formatCode="\ \.\.;\ \.\.;\ \.\.;\ \.\."/>
    <numFmt numFmtId="168" formatCode="##0.0\ \(\d\);\-##0.0\ \(\d\);0.0\ \(\d\);\ \(\d\)"/>
    <numFmt numFmtId="169" formatCode="##0.0\ \e;\-##0.0\ \e;0.0\ \e;\ \e"/>
    <numFmt numFmtId="170" formatCode="##0.0\ \|;\-##0.0\ \|;0.0\ \|;\ \|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News gothic condensed"/>
      <family val="0"/>
    </font>
    <font>
      <sz val="8"/>
      <color indexed="8"/>
      <name val="News gothic condensed"/>
      <family val="0"/>
    </font>
    <font>
      <b/>
      <i/>
      <sz val="8"/>
      <color indexed="8"/>
      <name val="News gothic condensed"/>
      <family val="0"/>
    </font>
    <font>
      <sz val="10"/>
      <name val="Arial"/>
      <family val="2"/>
    </font>
    <font>
      <sz val="8"/>
      <name val="News Gothic Condensed"/>
      <family val="2"/>
    </font>
    <font>
      <b/>
      <sz val="8"/>
      <name val="News gothic condensed"/>
      <family val="0"/>
    </font>
    <font>
      <b/>
      <sz val="8"/>
      <color indexed="8"/>
      <name val="News gothic condense"/>
      <family val="0"/>
    </font>
    <font>
      <sz val="8"/>
      <color indexed="8"/>
      <name val="News gothic condense"/>
      <family val="0"/>
    </font>
    <font>
      <vertAlign val="subscript"/>
      <sz val="8"/>
      <color indexed="8"/>
      <name val="News gothic condensed"/>
      <family val="0"/>
    </font>
    <font>
      <sz val="11"/>
      <name val="Arial"/>
      <family val="2"/>
    </font>
    <font>
      <i/>
      <sz val="8"/>
      <name val="News Gothic Condensed"/>
      <family val="0"/>
    </font>
    <font>
      <i/>
      <sz val="8"/>
      <color indexed="8"/>
      <name val="News gothic condensed"/>
      <family val="0"/>
    </font>
    <font>
      <sz val="14"/>
      <color indexed="10"/>
      <name val="News Gothic Condensed"/>
      <family val="0"/>
    </font>
    <font>
      <sz val="10"/>
      <color indexed="8"/>
      <name val="Arial"/>
      <family val="2"/>
    </font>
    <font>
      <sz val="12"/>
      <name val="SWISS"/>
      <family val="0"/>
    </font>
    <font>
      <sz val="1"/>
      <color indexed="8"/>
      <name val="Courier"/>
      <family val="3"/>
    </font>
    <font>
      <u val="single"/>
      <sz val="7.5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12"/>
      <name val="Courier"/>
      <family val="3"/>
    </font>
    <font>
      <sz val="8"/>
      <color indexed="8"/>
      <name val="Calibri"/>
      <family val="2"/>
    </font>
    <font>
      <sz val="12"/>
      <name val="Arial"/>
      <family val="2"/>
    </font>
    <font>
      <sz val="10"/>
      <name val="Courier"/>
      <family val="3"/>
    </font>
    <font>
      <sz val="7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</font>
    <font>
      <b/>
      <sz val="8"/>
      <color theme="1"/>
      <name val="News gothic condensed"/>
      <family val="0"/>
    </font>
    <font>
      <sz val="8"/>
      <color theme="1"/>
      <name val="News gothic condensed"/>
      <family val="0"/>
    </font>
    <font>
      <b/>
      <i/>
      <sz val="8"/>
      <color theme="1"/>
      <name val="News gothic condensed"/>
      <family val="0"/>
    </font>
    <font>
      <b/>
      <sz val="8"/>
      <color theme="1"/>
      <name val="News gothic condense"/>
      <family val="0"/>
    </font>
    <font>
      <sz val="8"/>
      <color theme="1"/>
      <name val="News gothic condense"/>
      <family val="0"/>
    </font>
    <font>
      <sz val="14"/>
      <color rgb="FFFF0000"/>
      <name val="News Gothic Condensed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rgb="FF000000"/>
      </top>
      <bottom/>
    </border>
    <border>
      <left/>
      <right/>
      <top/>
      <bottom style="thick">
        <color rgb="FF3366FF"/>
      </bottom>
    </border>
    <border>
      <left/>
      <right/>
      <top style="thick">
        <color rgb="FF3366FF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/>
    </border>
    <border>
      <left/>
      <right style="thin"/>
      <top style="thick"/>
      <bottom/>
    </border>
    <border>
      <left/>
      <right/>
      <top style="thick"/>
      <bottom style="thin"/>
    </border>
    <border>
      <left/>
      <right style="thin"/>
      <top style="thick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</borders>
  <cellStyleXfs count="1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 applyFill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59" fillId="0" borderId="0">
      <alignment/>
      <protection/>
    </xf>
    <xf numFmtId="0" fontId="39" fillId="0" borderId="0">
      <alignment/>
      <protection/>
    </xf>
    <xf numFmtId="0" fontId="6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165" fontId="40" fillId="0" borderId="0">
      <alignment/>
      <protection/>
    </xf>
    <xf numFmtId="0" fontId="39" fillId="0" borderId="0">
      <alignment/>
      <protection/>
    </xf>
    <xf numFmtId="0" fontId="60" fillId="0" borderId="0">
      <alignment/>
      <protection/>
    </xf>
    <xf numFmtId="0" fontId="21" fillId="0" borderId="0">
      <alignment/>
      <protection/>
    </xf>
    <xf numFmtId="0" fontId="21" fillId="0" borderId="0" applyFill="0">
      <alignment/>
      <protection/>
    </xf>
    <xf numFmtId="0" fontId="21" fillId="0" borderId="0" applyFill="0">
      <alignment/>
      <protection/>
    </xf>
    <xf numFmtId="0" fontId="21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ont="0" applyFill="0" applyBorder="0" applyProtection="0">
      <alignment horizontal="left" vertical="center"/>
    </xf>
    <xf numFmtId="0" fontId="41" fillId="0" borderId="9" applyNumberFormat="0" applyFill="0" applyProtection="0">
      <alignment horizontal="left" vertical="center" wrapText="1"/>
    </xf>
    <xf numFmtId="166" fontId="41" fillId="0" borderId="9" applyFill="0" applyProtection="0">
      <alignment horizontal="right" vertical="center" wrapText="1"/>
    </xf>
    <xf numFmtId="167" fontId="41" fillId="0" borderId="9" applyFill="0" applyProtection="0">
      <alignment horizontal="right" vertical="center" wrapText="1"/>
    </xf>
    <xf numFmtId="0" fontId="41" fillId="0" borderId="0" applyNumberFormat="0" applyFill="0" applyBorder="0" applyProtection="0">
      <alignment horizontal="left" vertical="center" wrapText="1"/>
    </xf>
    <xf numFmtId="0" fontId="41" fillId="0" borderId="0" applyNumberFormat="0" applyFill="0" applyBorder="0" applyProtection="0">
      <alignment horizontal="left" vertical="center" wrapText="1"/>
    </xf>
    <xf numFmtId="166" fontId="41" fillId="0" borderId="0" applyFill="0" applyBorder="0" applyProtection="0">
      <alignment horizontal="right" vertical="center" wrapText="1"/>
    </xf>
    <xf numFmtId="167" fontId="41" fillId="0" borderId="0" applyFill="0" applyBorder="0" applyProtection="0">
      <alignment horizontal="right" vertical="center" wrapText="1"/>
    </xf>
    <xf numFmtId="168" fontId="41" fillId="0" borderId="0" applyFill="0" applyBorder="0" applyProtection="0">
      <alignment horizontal="right" vertical="center" wrapText="1"/>
    </xf>
    <xf numFmtId="169" fontId="41" fillId="0" borderId="0" applyFill="0" applyBorder="0" applyProtection="0">
      <alignment horizontal="right" vertical="center" wrapText="1"/>
    </xf>
    <xf numFmtId="170" fontId="41" fillId="0" borderId="0" applyFill="0" applyBorder="0" applyProtection="0">
      <alignment horizontal="right" vertical="center" wrapText="1"/>
    </xf>
    <xf numFmtId="0" fontId="21" fillId="0" borderId="0" applyNumberFormat="0" applyFill="0" applyBorder="0" applyAlignment="0" applyProtection="0"/>
    <xf numFmtId="0" fontId="41" fillId="0" borderId="10" applyNumberFormat="0" applyFill="0" applyProtection="0">
      <alignment horizontal="left" vertical="center" wrapText="1"/>
    </xf>
    <xf numFmtId="0" fontId="41" fillId="0" borderId="10" applyNumberFormat="0" applyFill="0" applyProtection="0">
      <alignment horizontal="left" vertical="center" wrapText="1"/>
    </xf>
    <xf numFmtId="166" fontId="41" fillId="0" borderId="10" applyFill="0" applyProtection="0">
      <alignment horizontal="right" vertical="center" wrapText="1"/>
    </xf>
    <xf numFmtId="167" fontId="41" fillId="0" borderId="10" applyFill="0" applyProtection="0">
      <alignment horizontal="right" vertical="center" wrapText="1"/>
    </xf>
    <xf numFmtId="0" fontId="21" fillId="0" borderId="0" applyNumberFormat="0" applyFill="0" applyBorder="0" applyProtection="0">
      <alignment horizontal="left" vertical="center" wrapText="1"/>
    </xf>
    <xf numFmtId="0" fontId="21" fillId="0" borderId="0" applyNumberFormat="0" applyFill="0" applyBorder="0" applyProtection="0">
      <alignment vertical="center" wrapText="1"/>
    </xf>
    <xf numFmtId="0" fontId="21" fillId="0" borderId="0" applyNumberFormat="0" applyFill="0" applyBorder="0" applyProtection="0">
      <alignment vertical="center" wrapText="1"/>
    </xf>
    <xf numFmtId="0" fontId="21" fillId="0" borderId="0" applyNumberFormat="0" applyFill="0" applyBorder="0" applyProtection="0">
      <alignment horizontal="left" vertical="center" wrapText="1"/>
    </xf>
    <xf numFmtId="0" fontId="21" fillId="0" borderId="0" applyNumberFormat="0" applyFill="0" applyBorder="0" applyProtection="0">
      <alignment vertical="center" wrapText="1"/>
    </xf>
    <xf numFmtId="0" fontId="21" fillId="0" borderId="0" applyNumberFormat="0" applyFill="0" applyBorder="0" applyProtection="0">
      <alignment horizontal="left" vertical="center" wrapText="1"/>
    </xf>
    <xf numFmtId="0" fontId="42" fillId="0" borderId="0" applyNumberFormat="0" applyFill="0" applyBorder="0" applyProtection="0">
      <alignment horizontal="left" vertical="center" wrapText="1"/>
    </xf>
    <xf numFmtId="0" fontId="21" fillId="0" borderId="0" applyNumberFormat="0" applyFill="0" applyBorder="0" applyProtection="0">
      <alignment vertical="center" wrapText="1"/>
    </xf>
    <xf numFmtId="0" fontId="0" fillId="0" borderId="0" applyNumberFormat="0" applyFont="0" applyFill="0" applyBorder="0" applyProtection="0">
      <alignment horizontal="left" vertical="center"/>
    </xf>
    <xf numFmtId="0" fontId="42" fillId="0" borderId="0" applyNumberFormat="0" applyFill="0" applyBorder="0" applyProtection="0">
      <alignment horizontal="left" vertical="center" wrapText="1"/>
    </xf>
    <xf numFmtId="0" fontId="43" fillId="0" borderId="0" applyNumberFormat="0" applyFill="0" applyBorder="0" applyProtection="0">
      <alignment vertical="center" wrapText="1"/>
    </xf>
    <xf numFmtId="0" fontId="0" fillId="0" borderId="11" applyNumberFormat="0" applyFont="0" applyFill="0" applyProtection="0">
      <alignment horizontal="center" vertical="center" wrapText="1"/>
    </xf>
    <xf numFmtId="0" fontId="42" fillId="0" borderId="11" applyNumberFormat="0" applyFill="0" applyProtection="0">
      <alignment horizontal="center" vertical="center" wrapText="1"/>
    </xf>
    <xf numFmtId="0" fontId="42" fillId="0" borderId="11" applyNumberFormat="0" applyFill="0" applyProtection="0">
      <alignment horizontal="center" vertical="center" wrapText="1"/>
    </xf>
    <xf numFmtId="0" fontId="41" fillId="0" borderId="9" applyNumberFormat="0" applyFill="0" applyProtection="0">
      <alignment horizontal="left" vertical="center" wrapText="1"/>
    </xf>
    <xf numFmtId="0" fontId="62" fillId="0" borderId="0" applyNumberFormat="0" applyFill="0" applyBorder="0" applyAlignment="0" applyProtection="0"/>
    <xf numFmtId="0" fontId="63" fillId="0" borderId="12" applyNumberFormat="0" applyFill="0" applyAlignment="0" applyProtection="0"/>
    <xf numFmtId="0" fontId="64" fillId="0" borderId="12" applyNumberFormat="0" applyFill="0" applyAlignment="0" applyProtection="0"/>
    <xf numFmtId="0" fontId="65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66" fillId="0" borderId="0" xfId="0" applyFont="1" applyAlignment="1">
      <alignment horizontal="center" vertical="center" wrapText="1"/>
    </xf>
    <xf numFmtId="0" fontId="67" fillId="0" borderId="0" xfId="0" applyFont="1" applyAlignment="1">
      <alignment/>
    </xf>
    <xf numFmtId="0" fontId="67" fillId="0" borderId="13" xfId="0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 wrapText="1"/>
    </xf>
    <xf numFmtId="0" fontId="67" fillId="0" borderId="16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/>
    </xf>
    <xf numFmtId="0" fontId="67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/>
    </xf>
    <xf numFmtId="0" fontId="67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2" xfId="0" applyFont="1" applyBorder="1" applyAlignment="1">
      <alignment vertical="center" wrapText="1"/>
    </xf>
    <xf numFmtId="0" fontId="67" fillId="0" borderId="0" xfId="0" applyFont="1" applyAlignment="1">
      <alignment horizontal="center" vertical="center"/>
    </xf>
    <xf numFmtId="0" fontId="67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67" fillId="0" borderId="26" xfId="0" applyFont="1" applyBorder="1" applyAlignment="1">
      <alignment horizontal="center" vertical="center"/>
    </xf>
    <xf numFmtId="0" fontId="67" fillId="0" borderId="0" xfId="0" applyFont="1" applyBorder="1" applyAlignment="1">
      <alignment/>
    </xf>
    <xf numFmtId="0" fontId="67" fillId="0" borderId="24" xfId="0" applyFont="1" applyBorder="1" applyAlignment="1">
      <alignment/>
    </xf>
    <xf numFmtId="0" fontId="67" fillId="0" borderId="24" xfId="0" applyFont="1" applyBorder="1" applyAlignment="1">
      <alignment horizontal="left"/>
    </xf>
    <xf numFmtId="3" fontId="19" fillId="0" borderId="27" xfId="0" applyNumberFormat="1" applyFont="1" applyBorder="1" applyAlignment="1">
      <alignment horizontal="right" wrapText="1"/>
    </xf>
    <xf numFmtId="3" fontId="20" fillId="0" borderId="27" xfId="0" applyNumberFormat="1" applyFont="1" applyBorder="1" applyAlignment="1">
      <alignment horizontal="right" wrapText="1"/>
    </xf>
    <xf numFmtId="3" fontId="19" fillId="0" borderId="27" xfId="0" applyNumberFormat="1" applyFont="1" applyBorder="1" applyAlignment="1" quotePrefix="1">
      <alignment horizontal="center" wrapText="1"/>
    </xf>
    <xf numFmtId="0" fontId="67" fillId="0" borderId="0" xfId="0" applyFont="1" applyBorder="1" applyAlignment="1">
      <alignment horizontal="center" vertical="center"/>
    </xf>
    <xf numFmtId="0" fontId="67" fillId="0" borderId="28" xfId="0" applyFont="1" applyBorder="1" applyAlignment="1">
      <alignment/>
    </xf>
    <xf numFmtId="164" fontId="68" fillId="0" borderId="27" xfId="0" applyNumberFormat="1" applyFont="1" applyBorder="1" applyAlignment="1">
      <alignment/>
    </xf>
    <xf numFmtId="164" fontId="68" fillId="0" borderId="24" xfId="0" applyNumberFormat="1" applyFont="1" applyBorder="1" applyAlignment="1">
      <alignment/>
    </xf>
    <xf numFmtId="0" fontId="67" fillId="0" borderId="28" xfId="0" applyFont="1" applyBorder="1" applyAlignment="1">
      <alignment horizontal="left"/>
    </xf>
    <xf numFmtId="0" fontId="67" fillId="0" borderId="0" xfId="0" applyFont="1" applyBorder="1" applyAlignment="1">
      <alignment horizontal="left"/>
    </xf>
    <xf numFmtId="0" fontId="67" fillId="0" borderId="24" xfId="0" applyFont="1" applyBorder="1" applyAlignment="1">
      <alignment horizontal="left"/>
    </xf>
    <xf numFmtId="0" fontId="67" fillId="0" borderId="28" xfId="0" applyFont="1" applyBorder="1" applyAlignment="1">
      <alignment horizontal="left" indent="1"/>
    </xf>
    <xf numFmtId="0" fontId="67" fillId="0" borderId="0" xfId="0" applyFont="1" applyBorder="1" applyAlignment="1">
      <alignment horizontal="left" indent="1"/>
    </xf>
    <xf numFmtId="0" fontId="67" fillId="0" borderId="24" xfId="0" applyFont="1" applyBorder="1" applyAlignment="1">
      <alignment horizontal="left" indent="1"/>
    </xf>
    <xf numFmtId="164" fontId="68" fillId="0" borderId="29" xfId="0" applyNumberFormat="1" applyFont="1" applyBorder="1" applyAlignment="1">
      <alignment/>
    </xf>
    <xf numFmtId="3" fontId="19" fillId="0" borderId="29" xfId="0" applyNumberFormat="1" applyFont="1" applyBorder="1" applyAlignment="1">
      <alignment horizontal="right" wrapText="1"/>
    </xf>
    <xf numFmtId="164" fontId="68" fillId="0" borderId="18" xfId="0" applyNumberFormat="1" applyFont="1" applyBorder="1" applyAlignment="1">
      <alignment/>
    </xf>
    <xf numFmtId="0" fontId="67" fillId="0" borderId="25" xfId="0" applyFont="1" applyBorder="1" applyAlignment="1">
      <alignment horizontal="left" indent="1"/>
    </xf>
    <xf numFmtId="0" fontId="67" fillId="0" borderId="17" xfId="0" applyFont="1" applyBorder="1" applyAlignment="1">
      <alignment horizontal="left" indent="1"/>
    </xf>
    <xf numFmtId="0" fontId="67" fillId="0" borderId="18" xfId="0" applyFont="1" applyBorder="1" applyAlignment="1">
      <alignment horizontal="left" indent="1"/>
    </xf>
    <xf numFmtId="3" fontId="19" fillId="0" borderId="29" xfId="0" applyNumberFormat="1" applyFont="1" applyBorder="1" applyAlignment="1" quotePrefix="1">
      <alignment horizontal="center" wrapText="1"/>
    </xf>
    <xf numFmtId="3" fontId="20" fillId="0" borderId="29" xfId="0" applyNumberFormat="1" applyFont="1" applyBorder="1" applyAlignment="1">
      <alignment horizontal="right" wrapText="1"/>
    </xf>
    <xf numFmtId="0" fontId="22" fillId="0" borderId="0" xfId="109" applyFont="1" applyBorder="1" applyAlignment="1">
      <alignment horizontal="center" vertical="center" wrapText="1"/>
      <protection/>
    </xf>
    <xf numFmtId="14" fontId="22" fillId="0" borderId="0" xfId="109" applyNumberFormat="1" applyFont="1" applyBorder="1" applyAlignment="1" applyProtection="1">
      <alignment horizontal="left" vertical="center" wrapText="1"/>
      <protection locked="0"/>
    </xf>
    <xf numFmtId="0" fontId="21" fillId="0" borderId="0" xfId="109">
      <alignment/>
      <protection/>
    </xf>
    <xf numFmtId="0" fontId="23" fillId="0" borderId="17" xfId="109" applyFont="1" applyBorder="1" applyAlignment="1">
      <alignment horizontal="center" vertical="center" wrapText="1"/>
      <protection/>
    </xf>
    <xf numFmtId="0" fontId="22" fillId="0" borderId="17" xfId="109" applyFont="1" applyBorder="1" applyAlignment="1">
      <alignment horizontal="left" vertical="center" wrapText="1"/>
      <protection/>
    </xf>
    <xf numFmtId="0" fontId="22" fillId="0" borderId="0" xfId="0" applyFont="1" applyAlignment="1">
      <alignment/>
    </xf>
    <xf numFmtId="0" fontId="69" fillId="0" borderId="22" xfId="0" applyFont="1" applyBorder="1" applyAlignment="1">
      <alignment vertical="center"/>
    </xf>
    <xf numFmtId="0" fontId="70" fillId="0" borderId="22" xfId="0" applyFont="1" applyBorder="1" applyAlignment="1">
      <alignment/>
    </xf>
    <xf numFmtId="0" fontId="67" fillId="0" borderId="22" xfId="0" applyFont="1" applyBorder="1" applyAlignment="1">
      <alignment/>
    </xf>
    <xf numFmtId="0" fontId="67" fillId="0" borderId="0" xfId="0" applyFont="1" applyAlignment="1">
      <alignment horizontal="center" vertical="top"/>
    </xf>
    <xf numFmtId="0" fontId="67" fillId="0" borderId="0" xfId="0" applyFont="1" applyAlignment="1">
      <alignment vertical="top"/>
    </xf>
    <xf numFmtId="0" fontId="67" fillId="0" borderId="0" xfId="0" applyFont="1" applyBorder="1" applyAlignment="1">
      <alignment horizontal="left" vertical="top" wrapText="1"/>
    </xf>
    <xf numFmtId="0" fontId="23" fillId="0" borderId="22" xfId="113" applyFont="1" applyBorder="1" applyAlignment="1">
      <alignment horizontal="left" vertical="center" wrapText="1"/>
      <protection/>
    </xf>
    <xf numFmtId="0" fontId="27" fillId="0" borderId="0" xfId="113" applyFont="1" applyAlignment="1">
      <alignment vertical="center"/>
      <protection/>
    </xf>
    <xf numFmtId="0" fontId="23" fillId="0" borderId="25" xfId="110" applyFont="1" applyBorder="1" applyAlignment="1">
      <alignment horizontal="center" vertical="center"/>
      <protection/>
    </xf>
    <xf numFmtId="0" fontId="23" fillId="0" borderId="22" xfId="110" applyFont="1" applyBorder="1" applyAlignment="1">
      <alignment horizontal="left" vertical="center"/>
      <protection/>
    </xf>
    <xf numFmtId="0" fontId="23" fillId="0" borderId="0" xfId="110" applyFont="1" applyBorder="1" applyAlignment="1">
      <alignment horizontal="left" vertical="center"/>
      <protection/>
    </xf>
    <xf numFmtId="0" fontId="21" fillId="0" borderId="0" xfId="110" applyAlignment="1">
      <alignment vertical="center"/>
      <protection/>
    </xf>
    <xf numFmtId="0" fontId="23" fillId="0" borderId="0" xfId="110" applyFont="1" applyBorder="1" applyAlignment="1">
      <alignment horizontal="center" vertical="center"/>
      <protection/>
    </xf>
    <xf numFmtId="0" fontId="23" fillId="0" borderId="21" xfId="110" applyFont="1" applyBorder="1" applyAlignment="1">
      <alignment horizontal="center" vertical="center"/>
      <protection/>
    </xf>
    <xf numFmtId="0" fontId="67" fillId="0" borderId="0" xfId="0" applyFont="1" applyAlignment="1">
      <alignment horizontal="center"/>
    </xf>
    <xf numFmtId="0" fontId="67" fillId="0" borderId="0" xfId="0" applyFont="1" applyAlignment="1">
      <alignment horizontal="left"/>
    </xf>
    <xf numFmtId="0" fontId="67" fillId="0" borderId="0" xfId="0" applyFont="1" applyAlignment="1">
      <alignment horizontal="left" vertical="top" wrapText="1"/>
    </xf>
    <xf numFmtId="0" fontId="67" fillId="0" borderId="0" xfId="0" applyFont="1" applyAlignment="1">
      <alignment vertical="center"/>
    </xf>
    <xf numFmtId="0" fontId="71" fillId="0" borderId="0" xfId="0" applyFont="1" applyFill="1" applyBorder="1" applyAlignment="1">
      <alignment horizontal="left" vertical="top" wrapText="1"/>
    </xf>
  </cellXfs>
  <cellStyles count="1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Currency 2" xfId="50"/>
    <cellStyle name="Currency 3" xfId="51"/>
    <cellStyle name="Currency 4" xfId="52"/>
    <cellStyle name="Explanatory Text" xfId="53"/>
    <cellStyle name="F2" xfId="54"/>
    <cellStyle name="F2 2" xfId="55"/>
    <cellStyle name="F2 3" xfId="56"/>
    <cellStyle name="F2 4" xfId="57"/>
    <cellStyle name="F2 5" xfId="58"/>
    <cellStyle name="F2_6.8b" xfId="59"/>
    <cellStyle name="F3" xfId="60"/>
    <cellStyle name="F3 2" xfId="61"/>
    <cellStyle name="F3 3" xfId="62"/>
    <cellStyle name="F3 4" xfId="63"/>
    <cellStyle name="F3 5" xfId="64"/>
    <cellStyle name="F3_6.8b" xfId="65"/>
    <cellStyle name="F4" xfId="66"/>
    <cellStyle name="F4 2" xfId="67"/>
    <cellStyle name="F4 3" xfId="68"/>
    <cellStyle name="F4 4" xfId="69"/>
    <cellStyle name="F4 5" xfId="70"/>
    <cellStyle name="F4_6.8b" xfId="71"/>
    <cellStyle name="F5" xfId="72"/>
    <cellStyle name="F5 2" xfId="73"/>
    <cellStyle name="F5 3" xfId="74"/>
    <cellStyle name="F5 4" xfId="75"/>
    <cellStyle name="F5 5" xfId="76"/>
    <cellStyle name="F5_6.8b" xfId="77"/>
    <cellStyle name="F6" xfId="78"/>
    <cellStyle name="F6 2" xfId="79"/>
    <cellStyle name="F6 3" xfId="80"/>
    <cellStyle name="F6 4" xfId="81"/>
    <cellStyle name="F6 5" xfId="82"/>
    <cellStyle name="F6_6.8b" xfId="83"/>
    <cellStyle name="F7" xfId="84"/>
    <cellStyle name="F7 2" xfId="85"/>
    <cellStyle name="F7 3" xfId="86"/>
    <cellStyle name="F7 4" xfId="87"/>
    <cellStyle name="F7 5" xfId="88"/>
    <cellStyle name="F7_6.8b" xfId="89"/>
    <cellStyle name="F8" xfId="90"/>
    <cellStyle name="F8 2" xfId="91"/>
    <cellStyle name="F8 3" xfId="92"/>
    <cellStyle name="F8 4" xfId="93"/>
    <cellStyle name="F8 5" xfId="94"/>
    <cellStyle name="F8_6.8b" xfId="95"/>
    <cellStyle name="Good" xfId="96"/>
    <cellStyle name="Heading 1" xfId="97"/>
    <cellStyle name="Heading 2" xfId="98"/>
    <cellStyle name="Heading 3" xfId="99"/>
    <cellStyle name="Heading 4" xfId="100"/>
    <cellStyle name="Hyperlink 2" xfId="101"/>
    <cellStyle name="Hyperlink 3" xfId="102"/>
    <cellStyle name="Hyperlink 4" xfId="103"/>
    <cellStyle name="Hyperlink 5" xfId="104"/>
    <cellStyle name="Hyperlink 6" xfId="105"/>
    <cellStyle name="Input" xfId="106"/>
    <cellStyle name="Linked Cell" xfId="107"/>
    <cellStyle name="Neutral" xfId="108"/>
    <cellStyle name="Normal 10" xfId="109"/>
    <cellStyle name="Normal 10 2" xfId="110"/>
    <cellStyle name="Normal 10 3" xfId="111"/>
    <cellStyle name="Normal 10_6.8b" xfId="112"/>
    <cellStyle name="Normal 11" xfId="113"/>
    <cellStyle name="Normal 12" xfId="114"/>
    <cellStyle name="Normal 13" xfId="115"/>
    <cellStyle name="Normal 14" xfId="116"/>
    <cellStyle name="Normal 15" xfId="117"/>
    <cellStyle name="Normal 16" xfId="118"/>
    <cellStyle name="Normal 2" xfId="119"/>
    <cellStyle name="Normal 2 10" xfId="120"/>
    <cellStyle name="Normal 2 2" xfId="121"/>
    <cellStyle name="Normal 2 2 2" xfId="122"/>
    <cellStyle name="Normal 2 2 3" xfId="123"/>
    <cellStyle name="Normal 2 2 4" xfId="124"/>
    <cellStyle name="Normal 2 2 5" xfId="125"/>
    <cellStyle name="Normal 2 2 6" xfId="126"/>
    <cellStyle name="Normal 2 2 7" xfId="127"/>
    <cellStyle name="Normal 2 2 8" xfId="128"/>
    <cellStyle name="Normal 2 2 9" xfId="129"/>
    <cellStyle name="Normal 2 2_6.8b" xfId="130"/>
    <cellStyle name="Normal 2 3" xfId="131"/>
    <cellStyle name="Normal 2 4" xfId="132"/>
    <cellStyle name="Normal 2 5" xfId="133"/>
    <cellStyle name="Normal 2 6" xfId="134"/>
    <cellStyle name="Normal 2 7" xfId="135"/>
    <cellStyle name="Normal 2 8" xfId="136"/>
    <cellStyle name="Normal 2 9" xfId="137"/>
    <cellStyle name="Normal 2_6.8b" xfId="138"/>
    <cellStyle name="Normal 3" xfId="139"/>
    <cellStyle name="Normal 3 2" xfId="140"/>
    <cellStyle name="Normal 4" xfId="141"/>
    <cellStyle name="Normal 5" xfId="142"/>
    <cellStyle name="Normal 6" xfId="143"/>
    <cellStyle name="Normal 7" xfId="144"/>
    <cellStyle name="Normal 8" xfId="145"/>
    <cellStyle name="Normal 9" xfId="146"/>
    <cellStyle name="Note" xfId="147"/>
    <cellStyle name="Output" xfId="148"/>
    <cellStyle name="Percent" xfId="149"/>
    <cellStyle name="Percent 2" xfId="150"/>
    <cellStyle name="Percent 2 2" xfId="151"/>
    <cellStyle name="Percent 2 3" xfId="152"/>
    <cellStyle name="Percent 3" xfId="153"/>
    <cellStyle name="Percent 4" xfId="154"/>
    <cellStyle name="Percent 4 2" xfId="155"/>
    <cellStyle name="Percent 4 3" xfId="156"/>
    <cellStyle name="ss1" xfId="157"/>
    <cellStyle name="ss10" xfId="158"/>
    <cellStyle name="ss11" xfId="159"/>
    <cellStyle name="ss12" xfId="160"/>
    <cellStyle name="ss13" xfId="161"/>
    <cellStyle name="ss14" xfId="162"/>
    <cellStyle name="ss15" xfId="163"/>
    <cellStyle name="ss16" xfId="164"/>
    <cellStyle name="ss17" xfId="165"/>
    <cellStyle name="ss18" xfId="166"/>
    <cellStyle name="ss19" xfId="167"/>
    <cellStyle name="ss2" xfId="168"/>
    <cellStyle name="ss20" xfId="169"/>
    <cellStyle name="ss21" xfId="170"/>
    <cellStyle name="ss22" xfId="171"/>
    <cellStyle name="ss23" xfId="172"/>
    <cellStyle name="ss24" xfId="173"/>
    <cellStyle name="ss25" xfId="174"/>
    <cellStyle name="ss26" xfId="175"/>
    <cellStyle name="ss27" xfId="176"/>
    <cellStyle name="ss28" xfId="177"/>
    <cellStyle name="ss29" xfId="178"/>
    <cellStyle name="ss3" xfId="179"/>
    <cellStyle name="ss30" xfId="180"/>
    <cellStyle name="ss31" xfId="181"/>
    <cellStyle name="ss4" xfId="182"/>
    <cellStyle name="ss5" xfId="183"/>
    <cellStyle name="ss6" xfId="184"/>
    <cellStyle name="ss7" xfId="185"/>
    <cellStyle name="ss8" xfId="186"/>
    <cellStyle name="ss9" xfId="187"/>
    <cellStyle name="Title" xfId="188"/>
    <cellStyle name="Total" xfId="189"/>
    <cellStyle name="Total 2" xfId="190"/>
    <cellStyle name="Warning Text" xfId="1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CHIVE\INACTIVE%20PROJECTS\AEI\TechnicalNew\6.%20H%20Services%20and%20Family%20Budget\CNX1\AEIGuidePartSixFinalCNX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chigan%20CON\Data\CMS%20Medicare-Medicaid\medicare.cai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S"/>
      <sheetName val="Table 6.1"/>
      <sheetName val="6.1a"/>
      <sheetName val="NIPA 2.5.5 PCE by Function"/>
      <sheetName val="NIPA 2.5.5 PCE by Funct (2009)"/>
      <sheetName val="Table 1.3.8"/>
      <sheetName val="Table 6.3"/>
      <sheetName val="BLS lowest quintile"/>
      <sheetName val="BLS Highest Quintile"/>
      <sheetName val="BLS 2011 CES"/>
      <sheetName val="Table 6.4.1"/>
      <sheetName val="Health Coverage by Age (CPS)"/>
      <sheetName val="CPS Data"/>
      <sheetName val="Table 6.4.2"/>
      <sheetName val="Table 3.10.4"/>
      <sheetName val="Table 6.5"/>
      <sheetName val="6.5A"/>
      <sheetName val="CPS Uninsured by Age 2012"/>
      <sheetName val="Table 6.6"/>
      <sheetName val="Table 1.1"/>
      <sheetName val="CBO May 2013"/>
      <sheetName val="CBO June 2012"/>
      <sheetName val="CBO Insurance Coverage (2010)"/>
      <sheetName val="Census 1999-2010"/>
      <sheetName val="Table 6.7.1"/>
      <sheetName val="Table 6.7.1.1"/>
      <sheetName val="Table 6.7.1a"/>
      <sheetName val="Table 6.7.2"/>
      <sheetName val="Table 6.8"/>
      <sheetName val="Table 6.9.1"/>
      <sheetName val="BLS CES"/>
      <sheetName val="Table 6.9.2"/>
      <sheetName val="OECD 2009 for 6.8b"/>
      <sheetName val="Table 6.9.3 Kotlikoff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PHCE"/>
      <sheetName val="MHC"/>
      <sheetName val="MPS"/>
      <sheetName val="MOPS"/>
      <sheetName val="MDS"/>
      <sheetName val="MHHC"/>
      <sheetName val="MDO"/>
      <sheetName val="MV"/>
      <sheetName val="MNH"/>
      <sheetName val="MEnrollP"/>
      <sheetName val="Popu65+"/>
      <sheetName val="Popu"/>
      <sheetName val="MPHC.Eroll"/>
      <sheetName val="Medicare 1999"/>
      <sheetName val="MedicarePHCResident"/>
      <sheetName val="Popu65+.Popu"/>
      <sheetName val="H-1 McareEnroll.Popu"/>
      <sheetName val="McaidEroll"/>
      <sheetName val="McaidE.Popu"/>
      <sheetName val="Medicaid Recipients"/>
      <sheetName val="H-2 Mcaid Recipients"/>
      <sheetName val="H-3 Uninsured"/>
      <sheetName val="H-4 Uninsured Predict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view="pageBreakPreview" zoomScaleSheetLayoutView="100" zoomScalePageLayoutView="0" workbookViewId="0" topLeftCell="A49">
      <selection activeCell="A58" sqref="A58:E58"/>
    </sheetView>
  </sheetViews>
  <sheetFormatPr defaultColWidth="9.140625" defaultRowHeight="15"/>
  <cols>
    <col min="1" max="2" width="6.7109375" style="2" customWidth="1"/>
    <col min="3" max="3" width="25.140625" style="2" customWidth="1"/>
    <col min="4" max="17" width="5.7109375" style="2" customWidth="1"/>
    <col min="18" max="16384" width="9.140625" style="2" customWidth="1"/>
  </cols>
  <sheetData>
    <row r="1" spans="1:17" ht="24.7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" customHeight="1" thickTop="1">
      <c r="A2" s="3" t="s">
        <v>1</v>
      </c>
      <c r="B2" s="3"/>
      <c r="C2" s="4"/>
      <c r="D2" s="5" t="s">
        <v>2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3" t="s">
        <v>3</v>
      </c>
    </row>
    <row r="3" spans="1:17" ht="45">
      <c r="A3" s="7"/>
      <c r="B3" s="7"/>
      <c r="C3" s="8"/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4</v>
      </c>
      <c r="J3" s="9" t="s">
        <v>5</v>
      </c>
      <c r="K3" s="9" t="s">
        <v>6</v>
      </c>
      <c r="L3" s="9" t="s">
        <v>4</v>
      </c>
      <c r="M3" s="9" t="s">
        <v>5</v>
      </c>
      <c r="N3" s="9" t="s">
        <v>6</v>
      </c>
      <c r="O3" s="9" t="s">
        <v>7</v>
      </c>
      <c r="P3" s="9" t="s">
        <v>8</v>
      </c>
      <c r="Q3" s="7"/>
    </row>
    <row r="4" spans="1:17" ht="24.75" customHeight="1">
      <c r="A4" s="10"/>
      <c r="B4" s="10"/>
      <c r="C4" s="11"/>
      <c r="D4" s="12" t="s">
        <v>9</v>
      </c>
      <c r="E4" s="13"/>
      <c r="F4" s="13"/>
      <c r="G4" s="13"/>
      <c r="H4" s="13"/>
      <c r="I4" s="13"/>
      <c r="J4" s="13"/>
      <c r="K4" s="14"/>
      <c r="L4" s="12" t="s">
        <v>10</v>
      </c>
      <c r="M4" s="13"/>
      <c r="N4" s="13"/>
      <c r="O4" s="13"/>
      <c r="P4" s="14"/>
      <c r="Q4" s="15"/>
    </row>
    <row r="5" spans="1:17" ht="24.75" customHeight="1">
      <c r="A5" s="16">
        <v>1984</v>
      </c>
      <c r="B5" s="16"/>
      <c r="C5" s="17"/>
      <c r="D5" s="12" t="s">
        <v>11</v>
      </c>
      <c r="E5" s="13"/>
      <c r="F5" s="13"/>
      <c r="G5" s="13"/>
      <c r="H5" s="14"/>
      <c r="I5" s="12" t="s">
        <v>12</v>
      </c>
      <c r="J5" s="13"/>
      <c r="K5" s="14"/>
      <c r="L5" s="18"/>
      <c r="M5" s="19"/>
      <c r="N5" s="19"/>
      <c r="O5" s="19"/>
      <c r="P5" s="20"/>
      <c r="Q5" s="21" t="s">
        <v>13</v>
      </c>
    </row>
    <row r="6" spans="1:17" ht="18" customHeight="1">
      <c r="A6" s="22" t="s">
        <v>14</v>
      </c>
      <c r="B6" s="23"/>
      <c r="C6" s="24"/>
      <c r="D6" s="25">
        <v>8811</v>
      </c>
      <c r="E6" s="25">
        <v>17118</v>
      </c>
      <c r="F6" s="26">
        <f>SUM(G6:H6)</f>
        <v>17866</v>
      </c>
      <c r="G6" s="25">
        <v>10761</v>
      </c>
      <c r="H6" s="25">
        <v>7105</v>
      </c>
      <c r="I6" s="27" t="s">
        <v>15</v>
      </c>
      <c r="J6" s="27" t="s">
        <v>15</v>
      </c>
      <c r="K6" s="27" t="s">
        <v>15</v>
      </c>
      <c r="L6" s="27" t="s">
        <v>15</v>
      </c>
      <c r="M6" s="27" t="s">
        <v>15</v>
      </c>
      <c r="N6" s="27" t="s">
        <v>15</v>
      </c>
      <c r="O6" s="27" t="s">
        <v>15</v>
      </c>
      <c r="P6" s="27" t="s">
        <v>15</v>
      </c>
      <c r="Q6" s="28"/>
    </row>
    <row r="7" spans="1:17" ht="18" customHeight="1">
      <c r="A7" s="29" t="s">
        <v>16</v>
      </c>
      <c r="B7" s="23"/>
      <c r="C7" s="24"/>
      <c r="D7" s="25">
        <v>13461</v>
      </c>
      <c r="E7" s="25">
        <v>28214</v>
      </c>
      <c r="F7" s="26">
        <f>G7*B$47+H7*B$48</f>
        <v>13964.937423038173</v>
      </c>
      <c r="G7" s="25">
        <v>15842</v>
      </c>
      <c r="H7" s="25">
        <v>11122</v>
      </c>
      <c r="I7" s="26">
        <f>100*D7/$B$50</f>
        <v>24243.13372354795</v>
      </c>
      <c r="J7" s="26">
        <f aca="true" t="shared" si="0" ref="J7:K15">100*E7/$B$50</f>
        <v>50813.14723097704</v>
      </c>
      <c r="K7" s="26">
        <f t="shared" si="0"/>
        <v>25150.7202576104</v>
      </c>
      <c r="L7" s="30">
        <f>100*D7/D$7</f>
        <v>100</v>
      </c>
      <c r="M7" s="30">
        <f>100*E7/E$7</f>
        <v>100</v>
      </c>
      <c r="N7" s="31">
        <f>100*G7/G$7</f>
        <v>100</v>
      </c>
      <c r="O7" s="31">
        <f>100*H7/H$7</f>
        <v>100</v>
      </c>
      <c r="P7" s="31">
        <f>100*L7/L$7</f>
        <v>100</v>
      </c>
      <c r="Q7" s="28"/>
    </row>
    <row r="8" spans="1:17" ht="18" customHeight="1">
      <c r="A8" s="32" t="s">
        <v>17</v>
      </c>
      <c r="B8" s="33"/>
      <c r="C8" s="34"/>
      <c r="D8" s="25">
        <v>371</v>
      </c>
      <c r="E8" s="25">
        <v>976</v>
      </c>
      <c r="F8" s="26">
        <f>G8*B$47+H8*B$48</f>
        <v>1492.55597223777</v>
      </c>
      <c r="G8" s="25">
        <v>1485</v>
      </c>
      <c r="H8" s="25">
        <v>1504</v>
      </c>
      <c r="I8" s="26">
        <f aca="true" t="shared" si="1" ref="I8:I15">100*D8/$B$50</f>
        <v>668.1674921206663</v>
      </c>
      <c r="J8" s="26">
        <f t="shared" si="0"/>
        <v>1757.7667717244485</v>
      </c>
      <c r="K8" s="26">
        <f t="shared" si="0"/>
        <v>2688.0791935844577</v>
      </c>
      <c r="L8" s="30">
        <f>L7-L9</f>
        <v>2.7561102444097827</v>
      </c>
      <c r="M8" s="30">
        <f>M7-M9</f>
        <v>3.4592755369674677</v>
      </c>
      <c r="N8" s="30">
        <f>N7-N9</f>
        <v>10.6878815638334</v>
      </c>
      <c r="O8" s="30">
        <f>O7-O9</f>
        <v>9.373816437318524</v>
      </c>
      <c r="P8" s="30">
        <f>P7-P9</f>
        <v>13.522747707246893</v>
      </c>
      <c r="Q8" s="28"/>
    </row>
    <row r="9" spans="1:17" ht="18" customHeight="1">
      <c r="A9" s="32" t="s">
        <v>18</v>
      </c>
      <c r="B9" s="33"/>
      <c r="C9" s="34"/>
      <c r="D9" s="25">
        <v>13090</v>
      </c>
      <c r="E9" s="25">
        <v>27238</v>
      </c>
      <c r="F9" s="26">
        <f>G9*B$47+H9*B$48</f>
        <v>12472.381450800403</v>
      </c>
      <c r="G9" s="25">
        <v>14357</v>
      </c>
      <c r="H9" s="25">
        <v>9618</v>
      </c>
      <c r="I9" s="26">
        <f t="shared" si="1"/>
        <v>23574.966231427286</v>
      </c>
      <c r="J9" s="26">
        <f t="shared" si="0"/>
        <v>49055.38045925259</v>
      </c>
      <c r="K9" s="26">
        <f t="shared" si="0"/>
        <v>22462.641064025942</v>
      </c>
      <c r="L9" s="30">
        <f>100*D9/D$7</f>
        <v>97.24388975559022</v>
      </c>
      <c r="M9" s="30">
        <f>100*E9/E$7</f>
        <v>96.54072446303253</v>
      </c>
      <c r="N9" s="30">
        <f>100*F9/F$7</f>
        <v>89.3121184361666</v>
      </c>
      <c r="O9" s="30">
        <f>100*G9/G$7</f>
        <v>90.62618356268148</v>
      </c>
      <c r="P9" s="30">
        <f>100*H9/H$7</f>
        <v>86.4772522927531</v>
      </c>
      <c r="Q9" s="28"/>
    </row>
    <row r="10" spans="1:17" ht="12.75" customHeight="1">
      <c r="A10" s="35" t="s">
        <v>19</v>
      </c>
      <c r="B10" s="36"/>
      <c r="C10" s="37"/>
      <c r="D10" s="25">
        <v>2086</v>
      </c>
      <c r="E10" s="25">
        <v>4302</v>
      </c>
      <c r="F10" s="26">
        <f>G10*B$47+H10*B$48</f>
        <v>2245.1395387887605</v>
      </c>
      <c r="G10" s="25">
        <v>2578</v>
      </c>
      <c r="H10" s="25">
        <v>1741</v>
      </c>
      <c r="I10" s="26">
        <f t="shared" si="1"/>
        <v>3756.8662764520486</v>
      </c>
      <c r="J10" s="26">
        <f t="shared" si="0"/>
        <v>7747.861323728051</v>
      </c>
      <c r="K10" s="26">
        <f t="shared" si="0"/>
        <v>4043.475081114382</v>
      </c>
      <c r="L10" s="30">
        <f>100*D10/D$7</f>
        <v>15.496619864794592</v>
      </c>
      <c r="M10" s="30">
        <f>100*E10/E$7</f>
        <v>15.247749344297157</v>
      </c>
      <c r="N10" s="30">
        <f>100*F10/F$7</f>
        <v>16.076975290164345</v>
      </c>
      <c r="O10" s="30">
        <f>100*G10/G$7</f>
        <v>16.273197828557</v>
      </c>
      <c r="P10" s="30">
        <f>100*H10/H$7</f>
        <v>15.6536594137745</v>
      </c>
      <c r="Q10" s="28"/>
    </row>
    <row r="11" spans="1:17" ht="12.75" customHeight="1">
      <c r="A11" s="35" t="s">
        <v>20</v>
      </c>
      <c r="B11" s="36" t="s">
        <v>20</v>
      </c>
      <c r="C11" s="37" t="s">
        <v>20</v>
      </c>
      <c r="D11" s="25">
        <v>3752</v>
      </c>
      <c r="E11" s="25">
        <v>8770</v>
      </c>
      <c r="F11" s="26">
        <f>G11*B$47+H11*B$48</f>
        <v>4545.073939326094</v>
      </c>
      <c r="G11" s="25">
        <v>4901</v>
      </c>
      <c r="H11" s="25">
        <v>4006</v>
      </c>
      <c r="I11" s="26">
        <f t="shared" si="1"/>
        <v>6757.316524088249</v>
      </c>
      <c r="J11" s="26">
        <f t="shared" si="0"/>
        <v>15794.687077892842</v>
      </c>
      <c r="K11" s="26">
        <f t="shared" si="0"/>
        <v>8185.635190141546</v>
      </c>
      <c r="L11" s="30">
        <f>100*D11/D$7</f>
        <v>27.873114924596983</v>
      </c>
      <c r="M11" s="30">
        <f>100*E11/E$7</f>
        <v>31.083859077053944</v>
      </c>
      <c r="N11" s="30">
        <f>100*F11/F$7</f>
        <v>32.546325140190135</v>
      </c>
      <c r="O11" s="30">
        <f>100*G11/G$7</f>
        <v>30.93675041030173</v>
      </c>
      <c r="P11" s="30">
        <f>100*H11/H$7</f>
        <v>36.01870167236109</v>
      </c>
      <c r="Q11" s="28"/>
    </row>
    <row r="12" spans="1:17" ht="12.75" customHeight="1">
      <c r="A12" s="35" t="s">
        <v>21</v>
      </c>
      <c r="B12" s="36" t="s">
        <v>21</v>
      </c>
      <c r="C12" s="37" t="s">
        <v>21</v>
      </c>
      <c r="D12" s="25">
        <v>937</v>
      </c>
      <c r="E12" s="25">
        <v>1889</v>
      </c>
      <c r="F12" s="26">
        <f>G12*B$47+H12*B$48</f>
        <v>702.6450800403</v>
      </c>
      <c r="G12" s="25">
        <v>882</v>
      </c>
      <c r="H12" s="25">
        <v>431</v>
      </c>
      <c r="I12" s="26">
        <f t="shared" si="1"/>
        <v>1687.5281404772625</v>
      </c>
      <c r="J12" s="26">
        <f t="shared" si="0"/>
        <v>3402.0711391265195</v>
      </c>
      <c r="K12" s="26">
        <f t="shared" si="0"/>
        <v>1265.4571455025664</v>
      </c>
      <c r="L12" s="30">
        <f>100*D12/D$7</f>
        <v>6.960849862565931</v>
      </c>
      <c r="M12" s="30">
        <f>100*E12/E$7</f>
        <v>6.695257673495428</v>
      </c>
      <c r="N12" s="30">
        <f>100*F12/F$7</f>
        <v>5.031494655186464</v>
      </c>
      <c r="O12" s="30">
        <f>100*G12/G$7</f>
        <v>5.5674788536800905</v>
      </c>
      <c r="P12" s="30">
        <f>100*H12/H$7</f>
        <v>3.8752023017442907</v>
      </c>
      <c r="Q12" s="28"/>
    </row>
    <row r="13" spans="1:17" ht="12.75" customHeight="1">
      <c r="A13" s="35" t="s">
        <v>22</v>
      </c>
      <c r="B13" s="36" t="s">
        <v>22</v>
      </c>
      <c r="C13" s="37" t="s">
        <v>22</v>
      </c>
      <c r="D13" s="25">
        <v>3318</v>
      </c>
      <c r="E13" s="25">
        <v>5119</v>
      </c>
      <c r="F13" s="26">
        <f>G13*B$47+H13*B$48</f>
        <v>2367.07052501959</v>
      </c>
      <c r="G13" s="25">
        <v>2997</v>
      </c>
      <c r="H13" s="25">
        <v>1413</v>
      </c>
      <c r="I13" s="26">
        <f t="shared" si="1"/>
        <v>5975.686627645205</v>
      </c>
      <c r="J13" s="26">
        <f t="shared" si="0"/>
        <v>9219.270598829356</v>
      </c>
      <c r="K13" s="26">
        <f t="shared" si="0"/>
        <v>4263.071634434202</v>
      </c>
      <c r="L13" s="30">
        <f>100*D13/D$7</f>
        <v>24.648985959438377</v>
      </c>
      <c r="M13" s="30">
        <f>100*E13/E$7</f>
        <v>18.1434748706316</v>
      </c>
      <c r="N13" s="30">
        <f>100*F13/F$7</f>
        <v>16.95009761457719</v>
      </c>
      <c r="O13" s="30">
        <f>100*G13/G$7</f>
        <v>18.918065900770106</v>
      </c>
      <c r="P13" s="30">
        <f>100*H13/H$7</f>
        <v>12.70454954144938</v>
      </c>
      <c r="Q13" s="28"/>
    </row>
    <row r="14" spans="1:17" ht="12.75" customHeight="1">
      <c r="A14" s="35" t="s">
        <v>23</v>
      </c>
      <c r="B14" s="36" t="s">
        <v>23</v>
      </c>
      <c r="C14" s="37" t="s">
        <v>23</v>
      </c>
      <c r="D14" s="25">
        <v>1044</v>
      </c>
      <c r="E14" s="25">
        <v>3027</v>
      </c>
      <c r="F14" s="26">
        <f>G14*B$47+H14*B$48</f>
        <v>880.2704018806671</v>
      </c>
      <c r="G14" s="25">
        <v>961</v>
      </c>
      <c r="H14" s="25">
        <v>758</v>
      </c>
      <c r="I14" s="26">
        <f t="shared" si="1"/>
        <v>1880.234128770824</v>
      </c>
      <c r="J14" s="26">
        <f t="shared" si="0"/>
        <v>5451.59837910851</v>
      </c>
      <c r="K14" s="26">
        <f t="shared" si="0"/>
        <v>1585.3586706540607</v>
      </c>
      <c r="L14" s="30">
        <f>100*D14/D$7</f>
        <v>7.755738800980611</v>
      </c>
      <c r="M14" s="30">
        <f>100*E14/E$7</f>
        <v>10.728716240164458</v>
      </c>
      <c r="N14" s="30">
        <f>100*F14/F$7</f>
        <v>6.303432483904092</v>
      </c>
      <c r="O14" s="30">
        <f>100*G14/G$7</f>
        <v>6.066153263476834</v>
      </c>
      <c r="P14" s="30">
        <f>100*H14/H$7</f>
        <v>6.8153209854342744</v>
      </c>
      <c r="Q14" s="28"/>
    </row>
    <row r="15" spans="1:17" ht="12.75" customHeight="1">
      <c r="A15" s="35" t="s">
        <v>24</v>
      </c>
      <c r="B15" s="36" t="s">
        <v>24</v>
      </c>
      <c r="C15" s="37" t="s">
        <v>24</v>
      </c>
      <c r="D15" s="25">
        <v>1953</v>
      </c>
      <c r="E15" s="25">
        <v>4131</v>
      </c>
      <c r="F15" s="26">
        <f>G15*B$47+H15*B$48</f>
        <v>1732.1819657449903</v>
      </c>
      <c r="G15" s="25">
        <v>2038</v>
      </c>
      <c r="H15" s="25">
        <v>1269</v>
      </c>
      <c r="I15" s="26">
        <f t="shared" si="1"/>
        <v>3517.334533993697</v>
      </c>
      <c r="J15" s="26">
        <f t="shared" si="0"/>
        <v>7439.891940567312</v>
      </c>
      <c r="K15" s="26">
        <f t="shared" si="0"/>
        <v>3119.6433421791808</v>
      </c>
      <c r="L15" s="38">
        <f>100*D15/D$7</f>
        <v>14.508580343213728</v>
      </c>
      <c r="M15" s="38">
        <f>100*E15/E$7</f>
        <v>14.641667257389948</v>
      </c>
      <c r="N15" s="38">
        <f>100*F15/F$7</f>
        <v>12.403793252144352</v>
      </c>
      <c r="O15" s="38">
        <f>100*G15/G$7</f>
        <v>12.86453730589572</v>
      </c>
      <c r="P15" s="38">
        <f>100*H15/H$7</f>
        <v>11.40981837798957</v>
      </c>
      <c r="Q15" s="7"/>
    </row>
    <row r="16" spans="1:17" ht="24.75" customHeight="1">
      <c r="A16" s="16">
        <v>1996</v>
      </c>
      <c r="B16" s="16"/>
      <c r="C16" s="17"/>
      <c r="D16" s="12" t="s">
        <v>25</v>
      </c>
      <c r="E16" s="13"/>
      <c r="F16" s="13"/>
      <c r="G16" s="13"/>
      <c r="H16" s="14"/>
      <c r="I16" s="12" t="s">
        <v>26</v>
      </c>
      <c r="J16" s="13"/>
      <c r="K16" s="14"/>
      <c r="L16" s="12"/>
      <c r="M16" s="13"/>
      <c r="N16" s="13"/>
      <c r="O16" s="13"/>
      <c r="P16" s="14"/>
      <c r="Q16" s="21" t="s">
        <v>27</v>
      </c>
    </row>
    <row r="17" spans="1:17" ht="18" customHeight="1">
      <c r="A17" s="22" t="s">
        <v>14</v>
      </c>
      <c r="B17" s="23"/>
      <c r="C17" s="24"/>
      <c r="D17" s="25">
        <v>7730</v>
      </c>
      <c r="E17" s="25">
        <v>23656</v>
      </c>
      <c r="F17" s="25">
        <v>21554</v>
      </c>
      <c r="G17" s="25">
        <v>11742</v>
      </c>
      <c r="H17" s="25">
        <v>9811</v>
      </c>
      <c r="I17" s="27" t="s">
        <v>15</v>
      </c>
      <c r="J17" s="27" t="s">
        <v>15</v>
      </c>
      <c r="K17" s="27" t="s">
        <v>15</v>
      </c>
      <c r="L17" s="27" t="s">
        <v>15</v>
      </c>
      <c r="M17" s="27" t="s">
        <v>15</v>
      </c>
      <c r="N17" s="27" t="s">
        <v>15</v>
      </c>
      <c r="O17" s="27" t="s">
        <v>15</v>
      </c>
      <c r="P17" s="27" t="s">
        <v>15</v>
      </c>
      <c r="Q17" s="28"/>
    </row>
    <row r="18" spans="1:17" ht="18" customHeight="1">
      <c r="A18" s="29" t="s">
        <v>16</v>
      </c>
      <c r="B18" s="23"/>
      <c r="C18" s="24"/>
      <c r="D18" s="25">
        <v>18384</v>
      </c>
      <c r="E18" s="25">
        <v>39944</v>
      </c>
      <c r="F18" s="25">
        <v>24029</v>
      </c>
      <c r="G18" s="25">
        <v>27739</v>
      </c>
      <c r="H18" s="25">
        <v>19603</v>
      </c>
      <c r="I18" s="26">
        <f>100*D18/$B$51</f>
        <v>23942.799838505918</v>
      </c>
      <c r="J18" s="26">
        <f aca="true" t="shared" si="2" ref="J18:K26">100*E18/$B$51</f>
        <v>52021.931938059206</v>
      </c>
      <c r="K18" s="26">
        <f t="shared" si="2"/>
        <v>31294.68762616725</v>
      </c>
      <c r="L18" s="30">
        <f>100*D18/D$18</f>
        <v>100</v>
      </c>
      <c r="M18" s="30">
        <f>100*E18/E$18</f>
        <v>100</v>
      </c>
      <c r="N18" s="31">
        <f>100*F18/F$18</f>
        <v>100</v>
      </c>
      <c r="O18" s="31">
        <f>100*G18/G$18</f>
        <v>100</v>
      </c>
      <c r="P18" s="31">
        <f>100*H18/H$18</f>
        <v>100</v>
      </c>
      <c r="Q18" s="28"/>
    </row>
    <row r="19" spans="1:17" ht="18" customHeight="1">
      <c r="A19" s="32" t="s">
        <v>17</v>
      </c>
      <c r="B19" s="33"/>
      <c r="C19" s="34"/>
      <c r="D19" s="25">
        <v>682</v>
      </c>
      <c r="E19" s="25">
        <v>2499</v>
      </c>
      <c r="F19" s="25">
        <v>4605</v>
      </c>
      <c r="G19" s="27">
        <v>2635</v>
      </c>
      <c r="H19" s="27">
        <v>2908</v>
      </c>
      <c r="I19" s="26">
        <f aca="true" t="shared" si="3" ref="I19:I26">100*D19/$B$51</f>
        <v>888.2174439654611</v>
      </c>
      <c r="J19" s="26">
        <f t="shared" si="2"/>
        <v>3254.6266751754947</v>
      </c>
      <c r="K19" s="26">
        <f t="shared" si="2"/>
        <v>5997.421304194939</v>
      </c>
      <c r="L19" s="30">
        <f>100*D19/D$18</f>
        <v>3.7097476066144472</v>
      </c>
      <c r="M19" s="30">
        <f>100*E19/E$18</f>
        <v>6.256258762267174</v>
      </c>
      <c r="N19" s="31">
        <f>100*F19/F$18</f>
        <v>19.16434308543843</v>
      </c>
      <c r="O19" s="31">
        <f>100*G19/G$18</f>
        <v>9.499260968311763</v>
      </c>
      <c r="P19" s="31">
        <f>100*H19/H$18</f>
        <v>14.834464112635821</v>
      </c>
      <c r="Q19" s="28"/>
    </row>
    <row r="20" spans="1:17" ht="18" customHeight="1">
      <c r="A20" s="32" t="s">
        <v>18</v>
      </c>
      <c r="B20" s="33"/>
      <c r="C20" s="34"/>
      <c r="D20" s="25">
        <v>17998</v>
      </c>
      <c r="E20" s="25">
        <v>38341</v>
      </c>
      <c r="F20" s="25">
        <v>21270</v>
      </c>
      <c r="G20" s="27">
        <f>G18-G19</f>
        <v>25104</v>
      </c>
      <c r="H20" s="27">
        <f>H18-H19</f>
        <v>16695</v>
      </c>
      <c r="I20" s="26">
        <f t="shared" si="3"/>
        <v>23440.084393680892</v>
      </c>
      <c r="J20" s="26">
        <f t="shared" si="2"/>
        <v>49934.230233254755</v>
      </c>
      <c r="K20" s="26">
        <f t="shared" si="2"/>
        <v>27701.444330125156</v>
      </c>
      <c r="L20" s="30">
        <f>100*D20/D$18</f>
        <v>97.90034812880766</v>
      </c>
      <c r="M20" s="30">
        <f>100*E20/E$18</f>
        <v>95.986881634288</v>
      </c>
      <c r="N20" s="31">
        <f>100*F20/F$18</f>
        <v>88.51804070081984</v>
      </c>
      <c r="O20" s="31">
        <f>100*G20/G$18</f>
        <v>90.50073903168824</v>
      </c>
      <c r="P20" s="31">
        <f>100*H20/H$18</f>
        <v>85.16553588736419</v>
      </c>
      <c r="Q20" s="28"/>
    </row>
    <row r="21" spans="1:17" ht="12.75" customHeight="1">
      <c r="A21" s="35" t="s">
        <v>19</v>
      </c>
      <c r="B21" s="36"/>
      <c r="C21" s="37"/>
      <c r="D21" s="25">
        <v>2865</v>
      </c>
      <c r="E21" s="25">
        <v>5692</v>
      </c>
      <c r="F21" s="25">
        <v>3378</v>
      </c>
      <c r="G21" s="27" t="s">
        <v>15</v>
      </c>
      <c r="H21" s="27" t="s">
        <v>15</v>
      </c>
      <c r="I21" s="26">
        <f t="shared" si="3"/>
        <v>3731.294687626167</v>
      </c>
      <c r="J21" s="26">
        <f t="shared" si="2"/>
        <v>7413.099253741062</v>
      </c>
      <c r="K21" s="26">
        <f t="shared" si="2"/>
        <v>4399.411328028339</v>
      </c>
      <c r="L21" s="30">
        <f>100*D21/D$18</f>
        <v>15.58420365535248</v>
      </c>
      <c r="M21" s="30">
        <f>100*E21/E$18</f>
        <v>14.249949929901863</v>
      </c>
      <c r="N21" s="31">
        <f>100*F21/F$18</f>
        <v>14.058013234008905</v>
      </c>
      <c r="O21" s="27" t="s">
        <v>15</v>
      </c>
      <c r="P21" s="27" t="s">
        <v>15</v>
      </c>
      <c r="Q21" s="28"/>
    </row>
    <row r="22" spans="1:17" ht="12.75" customHeight="1">
      <c r="A22" s="35" t="s">
        <v>20</v>
      </c>
      <c r="B22" s="36" t="s">
        <v>20</v>
      </c>
      <c r="C22" s="37" t="s">
        <v>20</v>
      </c>
      <c r="D22" s="25">
        <v>5583</v>
      </c>
      <c r="E22" s="25">
        <v>12874</v>
      </c>
      <c r="F22" s="25">
        <v>7945</v>
      </c>
      <c r="G22" s="27" t="s">
        <v>15</v>
      </c>
      <c r="H22" s="27" t="s">
        <v>15</v>
      </c>
      <c r="I22" s="26">
        <f t="shared" si="3"/>
        <v>7271.140747300835</v>
      </c>
      <c r="J22" s="26">
        <f t="shared" si="2"/>
        <v>16766.732219371475</v>
      </c>
      <c r="K22" s="26">
        <f t="shared" si="2"/>
        <v>10347.342510712006</v>
      </c>
      <c r="L22" s="30">
        <f>100*D22/D$18</f>
        <v>30.368798955613578</v>
      </c>
      <c r="M22" s="30">
        <f>100*E22/E$18</f>
        <v>32.230122171039454</v>
      </c>
      <c r="N22" s="31">
        <f>100*F22/F$18</f>
        <v>33.06421407465979</v>
      </c>
      <c r="O22" s="27" t="s">
        <v>15</v>
      </c>
      <c r="P22" s="27" t="s">
        <v>15</v>
      </c>
      <c r="Q22" s="28"/>
    </row>
    <row r="23" spans="1:17" ht="12.75" customHeight="1">
      <c r="A23" s="35" t="s">
        <v>21</v>
      </c>
      <c r="B23" s="36" t="s">
        <v>21</v>
      </c>
      <c r="C23" s="37" t="s">
        <v>21</v>
      </c>
      <c r="D23" s="25">
        <v>1220</v>
      </c>
      <c r="E23" s="25">
        <v>2086</v>
      </c>
      <c r="F23" s="25">
        <v>939</v>
      </c>
      <c r="G23" s="27" t="s">
        <v>15</v>
      </c>
      <c r="H23" s="27" t="s">
        <v>15</v>
      </c>
      <c r="I23" s="26">
        <f t="shared" si="3"/>
        <v>1588.8933748355755</v>
      </c>
      <c r="J23" s="26">
        <f t="shared" si="2"/>
        <v>2716.7471966450908</v>
      </c>
      <c r="K23" s="26">
        <f t="shared" si="2"/>
        <v>1222.9269499759062</v>
      </c>
      <c r="L23" s="30">
        <f>100*D23/D$18</f>
        <v>6.636205395996519</v>
      </c>
      <c r="M23" s="30">
        <f>100*E23/E$18</f>
        <v>5.222311235730022</v>
      </c>
      <c r="N23" s="31">
        <f>100*F23/F$18</f>
        <v>3.907778101460735</v>
      </c>
      <c r="O23" s="27" t="s">
        <v>15</v>
      </c>
      <c r="P23" s="27" t="s">
        <v>15</v>
      </c>
      <c r="Q23" s="28"/>
    </row>
    <row r="24" spans="1:17" ht="12.75" customHeight="1">
      <c r="A24" s="35" t="s">
        <v>22</v>
      </c>
      <c r="B24" s="36" t="s">
        <v>22</v>
      </c>
      <c r="C24" s="37" t="s">
        <v>22</v>
      </c>
      <c r="D24" s="25">
        <v>4029</v>
      </c>
      <c r="E24" s="25">
        <v>7335</v>
      </c>
      <c r="F24" s="25">
        <v>3990</v>
      </c>
      <c r="G24" s="27" t="s">
        <v>15</v>
      </c>
      <c r="H24" s="27" t="s">
        <v>15</v>
      </c>
      <c r="I24" s="26">
        <f t="shared" si="3"/>
        <v>5247.255251813553</v>
      </c>
      <c r="J24" s="26">
        <f t="shared" si="2"/>
        <v>9552.895823294219</v>
      </c>
      <c r="K24" s="26">
        <f t="shared" si="2"/>
        <v>5196.462758683562</v>
      </c>
      <c r="L24" s="30">
        <f>100*D24/D$18</f>
        <v>21.915796344647518</v>
      </c>
      <c r="M24" s="30">
        <f>100*E24/E$18</f>
        <v>18.363208491888646</v>
      </c>
      <c r="N24" s="31">
        <f>100*F24/F$18</f>
        <v>16.60493570269258</v>
      </c>
      <c r="O24" s="27" t="s">
        <v>15</v>
      </c>
      <c r="P24" s="27" t="s">
        <v>15</v>
      </c>
      <c r="Q24" s="28"/>
    </row>
    <row r="25" spans="1:17" ht="12.75" customHeight="1">
      <c r="A25" s="35" t="s">
        <v>23</v>
      </c>
      <c r="B25" s="36" t="s">
        <v>23</v>
      </c>
      <c r="C25" s="37" t="s">
        <v>23</v>
      </c>
      <c r="D25" s="25">
        <v>702</v>
      </c>
      <c r="E25" s="25">
        <v>3192</v>
      </c>
      <c r="F25" s="25">
        <v>1245</v>
      </c>
      <c r="G25" s="27" t="s">
        <v>15</v>
      </c>
      <c r="H25" s="27" t="s">
        <v>15</v>
      </c>
      <c r="I25" s="26">
        <f t="shared" si="3"/>
        <v>914.2648763398148</v>
      </c>
      <c r="J25" s="26">
        <f t="shared" si="2"/>
        <v>4157.17020694685</v>
      </c>
      <c r="K25" s="26">
        <f t="shared" si="2"/>
        <v>1621.4526653035177</v>
      </c>
      <c r="L25" s="30">
        <f>100*D25/D$18</f>
        <v>3.818537859007833</v>
      </c>
      <c r="M25" s="30">
        <f>100*E25/E$18</f>
        <v>7.991187662727819</v>
      </c>
      <c r="N25" s="31">
        <f>100*F25/F$18</f>
        <v>5.181239335802572</v>
      </c>
      <c r="O25" s="27" t="s">
        <v>15</v>
      </c>
      <c r="P25" s="27" t="s">
        <v>15</v>
      </c>
      <c r="Q25" s="28"/>
    </row>
    <row r="26" spans="1:17" ht="12.75" customHeight="1">
      <c r="A26" s="35" t="s">
        <v>24</v>
      </c>
      <c r="B26" s="36" t="s">
        <v>24</v>
      </c>
      <c r="C26" s="37" t="s">
        <v>24</v>
      </c>
      <c r="D26" s="39">
        <v>3599</v>
      </c>
      <c r="E26" s="39">
        <v>7162</v>
      </c>
      <c r="F26" s="39">
        <v>3773</v>
      </c>
      <c r="G26" s="27" t="s">
        <v>15</v>
      </c>
      <c r="H26" s="27" t="s">
        <v>15</v>
      </c>
      <c r="I26" s="26">
        <f t="shared" si="3"/>
        <v>4687.235455764948</v>
      </c>
      <c r="J26" s="26">
        <f t="shared" si="2"/>
        <v>9327.585533256059</v>
      </c>
      <c r="K26" s="26">
        <f t="shared" si="2"/>
        <v>4913.848117421825</v>
      </c>
      <c r="L26" s="38">
        <f>100*D26/D$18</f>
        <v>19.57680591818973</v>
      </c>
      <c r="M26" s="38">
        <f>100*E26/E$18</f>
        <v>17.9301021430002</v>
      </c>
      <c r="N26" s="40">
        <f>100*F26/F$18</f>
        <v>15.701860252195264</v>
      </c>
      <c r="O26" s="27" t="s">
        <v>15</v>
      </c>
      <c r="P26" s="27" t="s">
        <v>15</v>
      </c>
      <c r="Q26" s="7"/>
    </row>
    <row r="27" spans="1:17" ht="24.75" customHeight="1">
      <c r="A27" s="28">
        <v>2008</v>
      </c>
      <c r="B27" s="28"/>
      <c r="C27" s="17"/>
      <c r="D27" s="12" t="s">
        <v>28</v>
      </c>
      <c r="E27" s="13"/>
      <c r="F27" s="13"/>
      <c r="G27" s="13"/>
      <c r="H27" s="14"/>
      <c r="I27" s="12" t="s">
        <v>26</v>
      </c>
      <c r="J27" s="13"/>
      <c r="K27" s="14"/>
      <c r="L27" s="12"/>
      <c r="M27" s="13"/>
      <c r="N27" s="13"/>
      <c r="O27" s="13"/>
      <c r="P27" s="14"/>
      <c r="Q27" s="21" t="s">
        <v>29</v>
      </c>
    </row>
    <row r="28" spans="1:17" ht="18" customHeight="1">
      <c r="A28" s="22" t="s">
        <v>14</v>
      </c>
      <c r="B28" s="23"/>
      <c r="C28" s="24"/>
      <c r="D28" s="25">
        <v>8227</v>
      </c>
      <c r="E28" s="25">
        <v>22834</v>
      </c>
      <c r="F28" s="25">
        <v>24062</v>
      </c>
      <c r="G28" s="25">
        <v>12580</v>
      </c>
      <c r="H28" s="25">
        <v>11481</v>
      </c>
      <c r="I28" s="27" t="s">
        <v>15</v>
      </c>
      <c r="J28" s="27" t="s">
        <v>15</v>
      </c>
      <c r="K28" s="27" t="s">
        <v>15</v>
      </c>
      <c r="L28" s="27" t="s">
        <v>15</v>
      </c>
      <c r="M28" s="27" t="s">
        <v>15</v>
      </c>
      <c r="N28" s="27" t="s">
        <v>15</v>
      </c>
      <c r="O28" s="27" t="s">
        <v>15</v>
      </c>
      <c r="P28" s="27" t="s">
        <v>15</v>
      </c>
      <c r="Q28" s="28"/>
    </row>
    <row r="29" spans="1:17" ht="18" customHeight="1">
      <c r="A29" s="29" t="s">
        <v>16</v>
      </c>
      <c r="B29" s="23"/>
      <c r="C29" s="24"/>
      <c r="D29" s="25">
        <v>29325</v>
      </c>
      <c r="E29" s="25">
        <v>58808</v>
      </c>
      <c r="F29" s="25">
        <v>36844</v>
      </c>
      <c r="G29" s="25">
        <v>41433</v>
      </c>
      <c r="H29" s="25">
        <v>31692</v>
      </c>
      <c r="I29" s="26">
        <f>100*D29/$B$52</f>
        <v>29550.76786650006</v>
      </c>
      <c r="J29" s="26">
        <f aca="true" t="shared" si="4" ref="J29:K37">100*E29/$B$52</f>
        <v>59260.75214639848</v>
      </c>
      <c r="K29" s="26">
        <f t="shared" si="4"/>
        <v>37127.655286388006</v>
      </c>
      <c r="L29" s="30">
        <f>100*D29/D$29</f>
        <v>100</v>
      </c>
      <c r="M29" s="30">
        <f>100*E29/E$29</f>
        <v>100</v>
      </c>
      <c r="N29" s="30">
        <f>100*F29/F$29</f>
        <v>100</v>
      </c>
      <c r="O29" s="30">
        <f>100*G29/G$29</f>
        <v>100</v>
      </c>
      <c r="P29" s="30">
        <f>100*H29/H$29</f>
        <v>100</v>
      </c>
      <c r="Q29" s="28"/>
    </row>
    <row r="30" spans="1:17" ht="18" customHeight="1">
      <c r="A30" s="32" t="s">
        <v>17</v>
      </c>
      <c r="B30" s="33"/>
      <c r="C30" s="34"/>
      <c r="D30" s="25">
        <v>682</v>
      </c>
      <c r="E30" s="25">
        <v>2499</v>
      </c>
      <c r="F30" s="25">
        <v>4605</v>
      </c>
      <c r="G30" s="25">
        <v>4779</v>
      </c>
      <c r="H30" s="25">
        <v>4413</v>
      </c>
      <c r="I30" s="26">
        <f aca="true" t="shared" si="5" ref="I30:I37">100*D30/$B$52</f>
        <v>687.2505945423031</v>
      </c>
      <c r="J30" s="26">
        <f t="shared" si="4"/>
        <v>2518.2393486234832</v>
      </c>
      <c r="K30" s="26">
        <f t="shared" si="4"/>
        <v>4640.453061389012</v>
      </c>
      <c r="L30" s="30">
        <f>100*D30/D$29</f>
        <v>2.3256606990622335</v>
      </c>
      <c r="M30" s="30">
        <f>100*E30/E$29</f>
        <v>4.249421847367705</v>
      </c>
      <c r="N30" s="30">
        <f>100*F30/F$29</f>
        <v>12.498642926935187</v>
      </c>
      <c r="O30" s="30">
        <f>100*G30/G$29</f>
        <v>11.53428426616465</v>
      </c>
      <c r="P30" s="30">
        <f>100*H30/H$29</f>
        <v>13.924649753881106</v>
      </c>
      <c r="Q30" s="28"/>
    </row>
    <row r="31" spans="1:17" ht="18" customHeight="1">
      <c r="A31" s="32" t="s">
        <v>18</v>
      </c>
      <c r="B31" s="33"/>
      <c r="C31" s="34"/>
      <c r="D31" s="25">
        <f>29325-682</f>
        <v>28643</v>
      </c>
      <c r="E31" s="25">
        <f>58808-2499</f>
        <v>56309</v>
      </c>
      <c r="F31" s="25">
        <v>32239</v>
      </c>
      <c r="G31" s="27">
        <f>G29-G30</f>
        <v>36654</v>
      </c>
      <c r="H31" s="27">
        <f>H29-H30</f>
        <v>27279</v>
      </c>
      <c r="I31" s="26">
        <f t="shared" si="5"/>
        <v>28863.517271957757</v>
      </c>
      <c r="J31" s="26">
        <f t="shared" si="4"/>
        <v>56742.512797775</v>
      </c>
      <c r="K31" s="26">
        <f t="shared" si="4"/>
        <v>32487.20222499899</v>
      </c>
      <c r="L31" s="30">
        <f>100*D31/D$29</f>
        <v>97.67433930093776</v>
      </c>
      <c r="M31" s="30">
        <f>100*E31/E$29</f>
        <v>95.7505781526323</v>
      </c>
      <c r="N31" s="30">
        <f>100*F31/F$29</f>
        <v>87.50135707306481</v>
      </c>
      <c r="O31" s="30">
        <f>100*G31/G$29</f>
        <v>88.46571573383535</v>
      </c>
      <c r="P31" s="30">
        <f>100*H31/H$29</f>
        <v>86.07535024611889</v>
      </c>
      <c r="Q31" s="28"/>
    </row>
    <row r="32" spans="1:17" ht="12.75" customHeight="1">
      <c r="A32" s="35" t="s">
        <v>19</v>
      </c>
      <c r="B32" s="36"/>
      <c r="C32" s="37"/>
      <c r="D32" s="25">
        <v>4447</v>
      </c>
      <c r="E32" s="25">
        <v>7849</v>
      </c>
      <c r="F32" s="25">
        <v>4692</v>
      </c>
      <c r="G32" s="27" t="s">
        <v>15</v>
      </c>
      <c r="H32" s="27" t="s">
        <v>15</v>
      </c>
      <c r="I32" s="26">
        <f t="shared" si="5"/>
        <v>4481.236647990649</v>
      </c>
      <c r="J32" s="26">
        <f t="shared" si="4"/>
        <v>7909.428030150349</v>
      </c>
      <c r="K32" s="26">
        <f t="shared" si="4"/>
        <v>4728.122858640009</v>
      </c>
      <c r="L32" s="30">
        <f>100*D32/D$29</f>
        <v>15.16453537936914</v>
      </c>
      <c r="M32" s="30">
        <f>100*E32/E$29</f>
        <v>13.346823561420216</v>
      </c>
      <c r="N32" s="30">
        <f>100*F32/F$29</f>
        <v>12.734773640212788</v>
      </c>
      <c r="O32" s="27" t="s">
        <v>15</v>
      </c>
      <c r="P32" s="27" t="s">
        <v>15</v>
      </c>
      <c r="Q32" s="28"/>
    </row>
    <row r="33" spans="1:17" ht="12.75" customHeight="1">
      <c r="A33" s="35" t="s">
        <v>20</v>
      </c>
      <c r="B33" s="36"/>
      <c r="C33" s="37"/>
      <c r="D33" s="25">
        <v>9975</v>
      </c>
      <c r="E33" s="25">
        <v>20649</v>
      </c>
      <c r="F33" s="25">
        <v>12993</v>
      </c>
      <c r="G33" s="27" t="s">
        <v>15</v>
      </c>
      <c r="H33" s="27" t="s">
        <v>15</v>
      </c>
      <c r="I33" s="26">
        <f t="shared" si="5"/>
        <v>10051.795719295416</v>
      </c>
      <c r="J33" s="26">
        <f t="shared" si="4"/>
        <v>20807.972913055746</v>
      </c>
      <c r="K33" s="26">
        <f t="shared" si="4"/>
        <v>13093.030754967955</v>
      </c>
      <c r="L33" s="30">
        <f>100*D33/D$29</f>
        <v>34.0153452685422</v>
      </c>
      <c r="M33" s="30">
        <f>100*E33/E$29</f>
        <v>35.11256971840566</v>
      </c>
      <c r="N33" s="30">
        <f>100*F33/F$29</f>
        <v>35.264900662251655</v>
      </c>
      <c r="O33" s="27" t="s">
        <v>15</v>
      </c>
      <c r="P33" s="27" t="s">
        <v>15</v>
      </c>
      <c r="Q33" s="28"/>
    </row>
    <row r="34" spans="1:17" ht="12.75" customHeight="1">
      <c r="A34" s="35" t="s">
        <v>21</v>
      </c>
      <c r="B34" s="36"/>
      <c r="C34" s="37"/>
      <c r="D34" s="25">
        <v>1351</v>
      </c>
      <c r="E34" s="25">
        <v>2235</v>
      </c>
      <c r="F34" s="25">
        <v>1092</v>
      </c>
      <c r="G34" s="27" t="s">
        <v>15</v>
      </c>
      <c r="H34" s="27" t="s">
        <v>15</v>
      </c>
      <c r="I34" s="26">
        <f t="shared" si="5"/>
        <v>1361.4011044379056</v>
      </c>
      <c r="J34" s="26">
        <f t="shared" si="4"/>
        <v>2252.2068604135593</v>
      </c>
      <c r="K34" s="26">
        <f t="shared" si="4"/>
        <v>1100.4071103228666</v>
      </c>
      <c r="L34" s="30">
        <f>100*D34/D$29</f>
        <v>4.606990622335891</v>
      </c>
      <c r="M34" s="30">
        <f>100*E34/E$29</f>
        <v>3.80050333287988</v>
      </c>
      <c r="N34" s="30">
        <f>100*F34/F$29</f>
        <v>2.9638475735533603</v>
      </c>
      <c r="O34" s="27" t="s">
        <v>15</v>
      </c>
      <c r="P34" s="27" t="s">
        <v>15</v>
      </c>
      <c r="Q34" s="28"/>
    </row>
    <row r="35" spans="1:17" ht="12.75" customHeight="1">
      <c r="A35" s="35" t="s">
        <v>22</v>
      </c>
      <c r="B35" s="36"/>
      <c r="C35" s="37"/>
      <c r="D35" s="25">
        <v>5464</v>
      </c>
      <c r="E35" s="25">
        <v>9797</v>
      </c>
      <c r="F35" s="25">
        <v>5620</v>
      </c>
      <c r="G35" s="27" t="s">
        <v>15</v>
      </c>
      <c r="H35" s="27" t="s">
        <v>15</v>
      </c>
      <c r="I35" s="26">
        <f t="shared" si="5"/>
        <v>5506.066346890241</v>
      </c>
      <c r="J35" s="26">
        <f t="shared" si="4"/>
        <v>9872.425329517513</v>
      </c>
      <c r="K35" s="26">
        <f t="shared" si="4"/>
        <v>5663.26736265065</v>
      </c>
      <c r="L35" s="30">
        <f>100*D35/D$29</f>
        <v>18.632566069906222</v>
      </c>
      <c r="M35" s="30">
        <f>100*E35/E$29</f>
        <v>16.659298054686438</v>
      </c>
      <c r="N35" s="30">
        <f>100*F35/F$29</f>
        <v>15.25350124850722</v>
      </c>
      <c r="O35" s="27" t="s">
        <v>15</v>
      </c>
      <c r="P35" s="27" t="s">
        <v>15</v>
      </c>
      <c r="Q35" s="28"/>
    </row>
    <row r="36" spans="1:17" ht="12.75" customHeight="1">
      <c r="A36" s="35" t="s">
        <v>23</v>
      </c>
      <c r="B36" s="36"/>
      <c r="C36" s="37"/>
      <c r="D36" s="25">
        <v>219</v>
      </c>
      <c r="E36" s="25">
        <v>1905</v>
      </c>
      <c r="F36" s="25">
        <v>500</v>
      </c>
      <c r="G36" s="27" t="s">
        <v>15</v>
      </c>
      <c r="H36" s="27" t="s">
        <v>15</v>
      </c>
      <c r="I36" s="26">
        <f t="shared" si="5"/>
        <v>220.68604135595953</v>
      </c>
      <c r="J36" s="26">
        <f t="shared" si="4"/>
        <v>1919.6662501511548</v>
      </c>
      <c r="K36" s="26">
        <f t="shared" si="4"/>
        <v>503.8494094884921</v>
      </c>
      <c r="L36" s="30">
        <f>100*D36/D$29</f>
        <v>0.7468030690537084</v>
      </c>
      <c r="M36" s="30">
        <f>100*E36/E$29</f>
        <v>3.2393551897700994</v>
      </c>
      <c r="N36" s="30">
        <f>100*F36/F$29</f>
        <v>1.3570730648138096</v>
      </c>
      <c r="O36" s="27" t="s">
        <v>15</v>
      </c>
      <c r="P36" s="27" t="s">
        <v>15</v>
      </c>
      <c r="Q36" s="28"/>
    </row>
    <row r="37" spans="1:17" ht="12.75" customHeight="1">
      <c r="A37" s="41" t="s">
        <v>24</v>
      </c>
      <c r="B37" s="42"/>
      <c r="C37" s="43"/>
      <c r="D37" s="39">
        <f>D31-SUM(D32:D36)</f>
        <v>7187</v>
      </c>
      <c r="E37" s="39">
        <f>E31-SUM(E32:E36)</f>
        <v>13874</v>
      </c>
      <c r="F37" s="39">
        <v>7342</v>
      </c>
      <c r="G37" s="44" t="s">
        <v>15</v>
      </c>
      <c r="H37" s="44" t="s">
        <v>15</v>
      </c>
      <c r="I37" s="45">
        <f t="shared" si="5"/>
        <v>7242.331411987585</v>
      </c>
      <c r="J37" s="45">
        <f t="shared" si="4"/>
        <v>13980.813414486678</v>
      </c>
      <c r="K37" s="45">
        <f t="shared" si="4"/>
        <v>7398.524728929017</v>
      </c>
      <c r="L37" s="38">
        <f>100*D37/D$29</f>
        <v>24.508098891730604</v>
      </c>
      <c r="M37" s="38">
        <f>100*E37/E$29</f>
        <v>23.592028295470005</v>
      </c>
      <c r="N37" s="38">
        <f>100*F37/F$29</f>
        <v>19.927260883725978</v>
      </c>
      <c r="O37" s="44" t="s">
        <v>15</v>
      </c>
      <c r="P37" s="44" t="s">
        <v>15</v>
      </c>
      <c r="Q37" s="7"/>
    </row>
    <row r="38" spans="1:17" s="48" customFormat="1" ht="18" customHeight="1">
      <c r="A38" s="46" t="s">
        <v>30</v>
      </c>
      <c r="B38" s="47">
        <v>41535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</row>
    <row r="39" spans="1:16" s="51" customFormat="1" ht="24.75" customHeight="1">
      <c r="A39" s="49" t="s">
        <v>31</v>
      </c>
      <c r="B39" s="50" t="s">
        <v>32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</row>
    <row r="40" spans="1:17" ht="18" customHeight="1">
      <c r="A40" s="52" t="s">
        <v>33</v>
      </c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</row>
    <row r="41" spans="1:3" ht="18" customHeight="1">
      <c r="A41" s="55" t="s">
        <v>34</v>
      </c>
      <c r="B41" s="56" t="s">
        <v>35</v>
      </c>
      <c r="C41" s="56"/>
    </row>
    <row r="42" spans="1:17" ht="24.75" customHeight="1">
      <c r="A42" s="55" t="str">
        <f>Q5</f>
        <v>[B]</v>
      </c>
      <c r="B42" s="57" t="s">
        <v>36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</row>
    <row r="43" spans="1:3" ht="18" customHeight="1">
      <c r="A43" s="55" t="str">
        <f>Q16</f>
        <v>[C]</v>
      </c>
      <c r="B43" s="56" t="s">
        <v>37</v>
      </c>
      <c r="C43" s="56"/>
    </row>
    <row r="44" spans="1:3" ht="18" customHeight="1">
      <c r="A44" s="55" t="str">
        <f>Q27</f>
        <v>[D]</v>
      </c>
      <c r="B44" s="56" t="s">
        <v>38</v>
      </c>
      <c r="C44" s="56"/>
    </row>
    <row r="45" spans="1:17" s="59" customFormat="1" ht="19.5" customHeight="1">
      <c r="A45" s="58" t="s">
        <v>39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4"/>
    </row>
    <row r="46" spans="1:11" s="63" customFormat="1" ht="18.75" customHeight="1">
      <c r="A46" s="60" t="s">
        <v>40</v>
      </c>
      <c r="B46" s="61" t="s">
        <v>41</v>
      </c>
      <c r="C46" s="61"/>
      <c r="D46" s="61"/>
      <c r="E46" s="61"/>
      <c r="F46" s="61"/>
      <c r="G46" s="61"/>
      <c r="H46" s="61"/>
      <c r="I46" s="62"/>
      <c r="J46" s="62"/>
      <c r="K46" s="62"/>
    </row>
    <row r="47" spans="1:11" s="63" customFormat="1" ht="18.75" customHeight="1">
      <c r="A47" s="64"/>
      <c r="B47" s="2">
        <f>G6/F6</f>
        <v>0.6023172506436807</v>
      </c>
      <c r="C47" s="2" t="s">
        <v>42</v>
      </c>
      <c r="D47" s="62"/>
      <c r="E47" s="62"/>
      <c r="F47" s="62"/>
      <c r="G47" s="62"/>
      <c r="H47" s="62"/>
      <c r="I47" s="62"/>
      <c r="J47" s="62"/>
      <c r="K47" s="62"/>
    </row>
    <row r="48" spans="1:3" ht="18" customHeight="1">
      <c r="A48" s="55"/>
      <c r="B48" s="2">
        <f>H6/F6</f>
        <v>0.39768274935631925</v>
      </c>
      <c r="C48" s="2" t="s">
        <v>43</v>
      </c>
    </row>
    <row r="49" spans="1:11" s="63" customFormat="1" ht="18.75" customHeight="1">
      <c r="A49" s="65" t="s">
        <v>44</v>
      </c>
      <c r="B49" s="61" t="s">
        <v>45</v>
      </c>
      <c r="C49" s="61"/>
      <c r="D49" s="61"/>
      <c r="E49" s="61"/>
      <c r="F49" s="61"/>
      <c r="G49" s="61"/>
      <c r="H49" s="61"/>
      <c r="I49" s="62"/>
      <c r="J49" s="62"/>
      <c r="K49" s="62"/>
    </row>
    <row r="50" spans="1:11" s="63" customFormat="1" ht="18.75" customHeight="1">
      <c r="A50" s="64"/>
      <c r="B50" s="66">
        <v>55.525</v>
      </c>
      <c r="C50" s="67">
        <v>1984</v>
      </c>
      <c r="D50" s="62"/>
      <c r="E50" s="62"/>
      <c r="F50" s="62"/>
      <c r="G50" s="62"/>
      <c r="H50" s="62"/>
      <c r="I50" s="62"/>
      <c r="J50" s="62"/>
      <c r="K50" s="62"/>
    </row>
    <row r="51" spans="1:3" ht="18" customHeight="1">
      <c r="A51" s="55"/>
      <c r="B51" s="66">
        <v>76.783</v>
      </c>
      <c r="C51" s="67">
        <v>1996</v>
      </c>
    </row>
    <row r="52" spans="1:3" ht="18" customHeight="1">
      <c r="A52" s="55"/>
      <c r="B52" s="66">
        <v>99.236</v>
      </c>
      <c r="C52" s="67">
        <v>2008</v>
      </c>
    </row>
    <row r="53" spans="1:17" ht="18" customHeight="1">
      <c r="A53" s="52" t="s">
        <v>46</v>
      </c>
      <c r="B53" s="52"/>
      <c r="C53" s="54"/>
      <c r="D53" s="53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</row>
    <row r="54" spans="1:17" s="69" customFormat="1" ht="24.75" customHeight="1">
      <c r="A54" s="55" t="s">
        <v>47</v>
      </c>
      <c r="B54" s="68" t="s">
        <v>48</v>
      </c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1:17" s="69" customFormat="1" ht="24.75" customHeight="1">
      <c r="A55" s="55" t="s">
        <v>49</v>
      </c>
      <c r="B55" s="57" t="s">
        <v>50</v>
      </c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</row>
    <row r="56" spans="1:17" s="69" customFormat="1" ht="24.75" customHeight="1">
      <c r="A56" s="55" t="s">
        <v>51</v>
      </c>
      <c r="B56" s="68" t="s">
        <v>52</v>
      </c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1:17" s="69" customFormat="1" ht="24.75" customHeight="1">
      <c r="A57" s="55" t="s">
        <v>53</v>
      </c>
      <c r="B57" s="68" t="s">
        <v>54</v>
      </c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1:5" ht="18">
      <c r="A58" s="70" t="s">
        <v>55</v>
      </c>
      <c r="B58" s="70"/>
      <c r="C58" s="70"/>
      <c r="D58" s="70"/>
      <c r="E58" s="70"/>
    </row>
  </sheetData>
  <sheetProtection/>
  <mergeCells count="55">
    <mergeCell ref="B57:Q57"/>
    <mergeCell ref="A58:E58"/>
    <mergeCell ref="A45:P45"/>
    <mergeCell ref="B46:H46"/>
    <mergeCell ref="B49:H49"/>
    <mergeCell ref="B54:Q54"/>
    <mergeCell ref="B55:Q55"/>
    <mergeCell ref="B56:Q56"/>
    <mergeCell ref="A35:C35"/>
    <mergeCell ref="A36:C36"/>
    <mergeCell ref="A37:C37"/>
    <mergeCell ref="B38:Q38"/>
    <mergeCell ref="B39:P39"/>
    <mergeCell ref="B42:Q42"/>
    <mergeCell ref="A27:C27"/>
    <mergeCell ref="D27:H27"/>
    <mergeCell ref="I27:K27"/>
    <mergeCell ref="L27:P27"/>
    <mergeCell ref="Q27:Q37"/>
    <mergeCell ref="A30:C30"/>
    <mergeCell ref="A31:C31"/>
    <mergeCell ref="A32:C32"/>
    <mergeCell ref="A33:C33"/>
    <mergeCell ref="A34:C34"/>
    <mergeCell ref="Q16:Q26"/>
    <mergeCell ref="A19:C19"/>
    <mergeCell ref="A20:C20"/>
    <mergeCell ref="A21:C21"/>
    <mergeCell ref="A22:C22"/>
    <mergeCell ref="A23:C23"/>
    <mergeCell ref="A24:C24"/>
    <mergeCell ref="A25:C25"/>
    <mergeCell ref="A26:C26"/>
    <mergeCell ref="A14:C14"/>
    <mergeCell ref="A15:C15"/>
    <mergeCell ref="A16:C16"/>
    <mergeCell ref="D16:H16"/>
    <mergeCell ref="I16:K16"/>
    <mergeCell ref="L16:P16"/>
    <mergeCell ref="A5:C5"/>
    <mergeCell ref="D5:H5"/>
    <mergeCell ref="I5:K5"/>
    <mergeCell ref="Q5:Q15"/>
    <mergeCell ref="A8:C8"/>
    <mergeCell ref="A9:C9"/>
    <mergeCell ref="A10:C10"/>
    <mergeCell ref="A11:C11"/>
    <mergeCell ref="A12:C12"/>
    <mergeCell ref="A13:C13"/>
    <mergeCell ref="A1:Q1"/>
    <mergeCell ref="A2:C3"/>
    <mergeCell ref="D2:P2"/>
    <mergeCell ref="Q2:Q3"/>
    <mergeCell ref="D4:K4"/>
    <mergeCell ref="L4:P4"/>
  </mergeCells>
  <printOptions/>
  <pageMargins left="0.7" right="0.7" top="0.75" bottom="0.75" header="0.3" footer="0.3"/>
  <pageSetup orientation="landscape" scale="77" r:id="rId1"/>
  <rowBreaks count="1" manualBreakCount="1">
    <brk id="52" max="255" man="1"/>
  </rowBreaks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7Copy</dc:creator>
  <cp:keywords/>
  <dc:description/>
  <cp:lastModifiedBy>7Copy</cp:lastModifiedBy>
  <dcterms:created xsi:type="dcterms:W3CDTF">2013-09-20T01:40:51Z</dcterms:created>
  <dcterms:modified xsi:type="dcterms:W3CDTF">2013-09-20T01:42:04Z</dcterms:modified>
  <cp:category/>
  <cp:version/>
  <cp:contentType/>
  <cp:contentStatus/>
</cp:coreProperties>
</file>