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7955" windowHeight="5670" activeTab="0"/>
  </bookViews>
  <sheets>
    <sheet name="Table 6.7.1" sheetId="1" r:id="rId1"/>
    <sheet name="Table 6.7.1.1" sheetId="2" r:id="rId2"/>
  </sheets>
  <externalReferences>
    <externalReference r:id="rId5"/>
    <externalReference r:id="rId6"/>
  </externalReferences>
  <definedNames>
    <definedName name="_Fill" localSheetId="0" hidden="1">#REF!</definedName>
    <definedName name="_Fill" hidden="1">#REF!</definedName>
    <definedName name="_Parse_Out" localSheetId="0" hidden="1">'[2]Medicare 1999'!#REF!</definedName>
    <definedName name="_Parse_Out" hidden="1">'[2]Medicare 1999'!#REF!</definedName>
    <definedName name="_xlnm.Print_Area" localSheetId="1">'Table 6.7.1.1'!$A$1:$O$51</definedName>
    <definedName name="_xlnm.Print_Titles">#N/A</definedName>
  </definedNames>
  <calcPr fullCalcOnLoad="1"/>
</workbook>
</file>

<file path=xl/sharedStrings.xml><?xml version="1.0" encoding="utf-8"?>
<sst xmlns="http://schemas.openxmlformats.org/spreadsheetml/2006/main" count="125" uniqueCount="63">
  <si>
    <t>Table 6.7.1. Indexed Per Capita Spending for Insured and Uninsured Patients, by Source of Payment, 2008</t>
  </si>
  <si>
    <t>[100=annual per capita health spending for persons with full-year private only insurance]</t>
  </si>
  <si>
    <t>SOURCE OF PAYMENT</t>
  </si>
  <si>
    <t>FULL-YEAR UNINSURED</t>
  </si>
  <si>
    <t>PART-YEAR UNINSURED</t>
  </si>
  <si>
    <t>Full-year uninsured</t>
  </si>
  <si>
    <t>All</t>
  </si>
  <si>
    <t>Private only</t>
  </si>
  <si>
    <t>Medicare</t>
  </si>
  <si>
    <t>Medicare only</t>
  </si>
  <si>
    <t>Medicare + private</t>
  </si>
  <si>
    <t>Medicaid only</t>
  </si>
  <si>
    <t>Dual-eligible</t>
  </si>
  <si>
    <t>Other</t>
  </si>
  <si>
    <t>Insured spending</t>
  </si>
  <si>
    <t>Uninsured spending</t>
  </si>
  <si>
    <t>Non-elderly</t>
  </si>
  <si>
    <t>Total Spending</t>
  </si>
  <si>
    <t>Out-of-Pocket</t>
  </si>
  <si>
    <t>Private Insurance</t>
  </si>
  <si>
    <t>Medicaid</t>
  </si>
  <si>
    <t>Other Public</t>
  </si>
  <si>
    <t>Other Private</t>
  </si>
  <si>
    <t>Total</t>
  </si>
  <si>
    <t>Update:</t>
  </si>
  <si>
    <t>Note:</t>
  </si>
  <si>
    <t>All figures calculated by author using data reported in [S1].</t>
  </si>
  <si>
    <t>Source:</t>
  </si>
  <si>
    <t>[S1]</t>
  </si>
  <si>
    <r>
      <rPr>
        <b/>
        <sz val="8"/>
        <rFont val="News gothic condensed"/>
        <family val="0"/>
      </rPr>
      <t>Duke University,</t>
    </r>
    <r>
      <rPr>
        <sz val="8"/>
        <rFont val="News Gothic Condensed"/>
        <family val="0"/>
      </rPr>
      <t xml:space="preserve"> </t>
    </r>
    <r>
      <rPr>
        <b/>
        <sz val="8"/>
        <rFont val="News gothic condensed"/>
        <family val="0"/>
      </rPr>
      <t>Center for Health Policy and Inequalities Research</t>
    </r>
    <r>
      <rPr>
        <sz val="8"/>
        <rFont val="News Gothic Condensed"/>
        <family val="0"/>
      </rPr>
      <t xml:space="preserve">. </t>
    </r>
    <r>
      <rPr>
        <i/>
        <sz val="8"/>
        <rFont val="News Gothic Condensed"/>
        <family val="0"/>
      </rPr>
      <t>Table 6.7.1.1. Per Capita Spending for Insured and Uninsured Patients, by Source of Payment, 2008</t>
    </r>
    <r>
      <rPr>
        <sz val="8"/>
        <rFont val="News Gothic Condensed"/>
        <family val="0"/>
      </rPr>
      <t>. Durham: Duke University, September 18, 2013.</t>
    </r>
  </si>
  <si>
    <t>Linked Tables: Table 6.7.1.1</t>
  </si>
  <si>
    <t>Table 6.7.1.1. Per Capita Spending for Insured and Uninsured Patients, by Source of Payment, 2008</t>
  </si>
  <si>
    <t>[In projected 2008 dollars unless otherwise shown]</t>
  </si>
  <si>
    <t>Notes</t>
  </si>
  <si>
    <t>Other [A]</t>
  </si>
  <si>
    <r>
      <t>Uninsured spending [B</t>
    </r>
    <r>
      <rPr>
        <b/>
        <sz val="8"/>
        <color indexed="8"/>
        <rFont val="News gothic condensed"/>
        <family val="0"/>
      </rPr>
      <t>]</t>
    </r>
  </si>
  <si>
    <t>Sample size</t>
  </si>
  <si>
    <t>[C]</t>
  </si>
  <si>
    <t>2008 Population (estImated)</t>
  </si>
  <si>
    <t>[D]</t>
  </si>
  <si>
    <t>[E]</t>
  </si>
  <si>
    <t>[F]</t>
  </si>
  <si>
    <t>Implicitly Subsidized</t>
  </si>
  <si>
    <t>[G]</t>
  </si>
  <si>
    <t>Elderly</t>
  </si>
  <si>
    <t>NA</t>
  </si>
  <si>
    <t>2008 Population (est.)</t>
  </si>
  <si>
    <t>Figures in bold italics estimated by author using sources and methods describes in Notes. All other figures are reported in Exhibit 1a (non-elderly), Table A.1 (elderly) and Table A-2 (all people) in [S1]. Expenditure figures for the non-elderly are identical to those reported in Exhibit 1 of [S2].</t>
  </si>
  <si>
    <t>Notes:</t>
  </si>
  <si>
    <t>[A]</t>
  </si>
  <si>
    <t>Includes Medicare only, Medicare plus Medicaid, and other combinations of full-year coverage.</t>
  </si>
  <si>
    <t>[B]</t>
  </si>
  <si>
    <t>Uninsured spending is for care received during months when the person is uninsured.</t>
  </si>
  <si>
    <t>All figures are tabulations from the 2002-2004 Medical Expenditure Panel Surveys. N denotes the sample size used for all calculations of average annual per capita spending.</t>
  </si>
  <si>
    <t>Figures for dual-eligibles not reported in original source (they are included in the figures for Other). Total calculated by author as a residual: (Total Population) - (Elderly Population).</t>
  </si>
  <si>
    <t>Includes Veterans Health Administration, TriCare, other federal, other state and local, other public, and workers' compensation.</t>
  </si>
  <si>
    <t>Includes other private and other sources.</t>
  </si>
  <si>
    <t xml:space="preserve">Implicitly subsidized care is care received by the unisured that is subsidized by indirect revenue sources not measured by MEPS. For details of the imputation methodology, see J. Hadley et al., Covering the Uninsured in 2008 (Washington: Henry J. Kaiser Family Foundation, August 2008). </t>
  </si>
  <si>
    <t>Sources:</t>
  </si>
  <si>
    <r>
      <rPr>
        <b/>
        <sz val="8"/>
        <rFont val="News gothic condensed"/>
        <family val="0"/>
      </rPr>
      <t>Hadley, Jack</t>
    </r>
    <r>
      <rPr>
        <sz val="8"/>
        <rFont val="News Gothic Condensed"/>
        <family val="0"/>
      </rPr>
      <t>,</t>
    </r>
    <r>
      <rPr>
        <b/>
        <sz val="8"/>
        <rFont val="News gothic condensed"/>
        <family val="0"/>
      </rPr>
      <t xml:space="preserve"> John Holahan</t>
    </r>
    <r>
      <rPr>
        <sz val="8"/>
        <rFont val="News Gothic Condensed"/>
        <family val="0"/>
      </rPr>
      <t xml:space="preserve">, </t>
    </r>
    <r>
      <rPr>
        <b/>
        <sz val="8"/>
        <rFont val="News gothic condensed"/>
        <family val="0"/>
      </rPr>
      <t>Teresa Coughlin</t>
    </r>
    <r>
      <rPr>
        <sz val="8"/>
        <rFont val="News Gothic Condensed"/>
        <family val="0"/>
      </rPr>
      <t xml:space="preserve">, and </t>
    </r>
    <r>
      <rPr>
        <b/>
        <sz val="8"/>
        <rFont val="News gothic condensed"/>
        <family val="0"/>
      </rPr>
      <t>Dawn Miller</t>
    </r>
    <r>
      <rPr>
        <sz val="8"/>
        <rFont val="News Gothic Condensed"/>
        <family val="0"/>
      </rPr>
      <t xml:space="preserve">. </t>
    </r>
    <r>
      <rPr>
        <i/>
        <sz val="8"/>
        <rFont val="News Gothic Condensed"/>
        <family val="0"/>
      </rPr>
      <t>Covering the Uninsured in 2008: A Detailed Examination of Current Costs and Sources of Payment, and Incremental Costs of Expanding Coverage</t>
    </r>
    <r>
      <rPr>
        <sz val="8"/>
        <rFont val="News Gothic Condensed"/>
        <family val="0"/>
      </rPr>
      <t>.  Report prepared for Kaiser Commission on Medicaid and the Uninsured and Henry J. Kaiser Family Foundation. August 1, 2008. Available at: http://kaiserfamilyfoundation.files.wordpress.com/2013/01/7809.pdf (accessed September 11, 2013).</t>
    </r>
  </si>
  <si>
    <t>[S2]</t>
  </si>
  <si>
    <r>
      <rPr>
        <b/>
        <sz val="8"/>
        <color indexed="8"/>
        <rFont val="News gothic condensed"/>
        <family val="0"/>
      </rPr>
      <t>Hadley, Jack</t>
    </r>
    <r>
      <rPr>
        <sz val="8"/>
        <color indexed="8"/>
        <rFont val="News gothic condensed"/>
        <family val="0"/>
      </rPr>
      <t xml:space="preserve">, </t>
    </r>
    <r>
      <rPr>
        <b/>
        <sz val="8"/>
        <color indexed="8"/>
        <rFont val="News gothic condensed"/>
        <family val="0"/>
      </rPr>
      <t>John Holan</t>
    </r>
    <r>
      <rPr>
        <sz val="8"/>
        <color indexed="8"/>
        <rFont val="News gothic condensed"/>
        <family val="0"/>
      </rPr>
      <t xml:space="preserve">, </t>
    </r>
    <r>
      <rPr>
        <b/>
        <sz val="8"/>
        <color indexed="8"/>
        <rFont val="News gothic condensed"/>
        <family val="0"/>
      </rPr>
      <t>Teresa Coughlin</t>
    </r>
    <r>
      <rPr>
        <sz val="8"/>
        <color indexed="8"/>
        <rFont val="News gothic condensed"/>
        <family val="0"/>
      </rPr>
      <t xml:space="preserve">, and </t>
    </r>
    <r>
      <rPr>
        <b/>
        <sz val="8"/>
        <color indexed="8"/>
        <rFont val="News gothic condensed"/>
        <family val="0"/>
      </rPr>
      <t>Dawn Miller</t>
    </r>
    <r>
      <rPr>
        <sz val="8"/>
        <color indexed="8"/>
        <rFont val="News gothic condensed"/>
        <family val="0"/>
      </rPr>
      <t xml:space="preserve">. Covering the Uninsured in 2008: Current Costs, Sources of Payment, and Incremental Costs. </t>
    </r>
    <r>
      <rPr>
        <i/>
        <sz val="8"/>
        <color indexed="8"/>
        <rFont val="News gothic condensed"/>
        <family val="0"/>
      </rPr>
      <t>Health Affairs</t>
    </r>
    <r>
      <rPr>
        <sz val="8"/>
        <color indexed="8"/>
        <rFont val="News gothic condensed"/>
        <family val="0"/>
      </rPr>
      <t>, September/October 2008: 27(5): w399-w415. Available at: http://content.healthaffairs.org/content/27/5/w399.full.pdf+html (accessed September 18, 2013).</t>
    </r>
  </si>
  <si>
    <t>Linked Tables: None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</si>
</sst>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General_)"/>
    <numFmt numFmtId="168" formatCode="##0.0;\-##0.0;0.0;"/>
    <numFmt numFmtId="169" formatCode="\ \.\.;\ \.\.;\ \.\.;\ \.\."/>
    <numFmt numFmtId="170" formatCode="##0.0\ \(\d\);\-##0.0\ \(\d\);0.0\ \(\d\);\ \(\d\)"/>
    <numFmt numFmtId="171" formatCode="##0.0\ \e;\-##0.0\ \e;0.0\ \e;\ \e"/>
    <numFmt numFmtId="172" formatCode="##0.0\ \|;\-##0.0\ \|;0.0\ \|;\ \|"/>
  </numFmts>
  <fonts count="7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sz val="10"/>
      <name val="Arial"/>
      <family val="2"/>
    </font>
    <font>
      <sz val="8"/>
      <name val="News Gothic Condensed"/>
      <family val="2"/>
    </font>
    <font>
      <b/>
      <sz val="8"/>
      <name val="News gothic condensed"/>
      <family val="0"/>
    </font>
    <font>
      <b/>
      <sz val="8"/>
      <color indexed="8"/>
      <name val="News gothic condense"/>
      <family val="0"/>
    </font>
    <font>
      <sz val="8"/>
      <color indexed="8"/>
      <name val="News gothic condense"/>
      <family val="0"/>
    </font>
    <font>
      <i/>
      <sz val="8"/>
      <name val="News Gothic Condensed"/>
      <family val="0"/>
    </font>
    <font>
      <sz val="14"/>
      <color indexed="10"/>
      <name val="News Gothic Condensed"/>
      <family val="0"/>
    </font>
    <font>
      <b/>
      <i/>
      <sz val="8"/>
      <color indexed="8"/>
      <name val="News gothic condensed"/>
      <family val="0"/>
    </font>
    <font>
      <i/>
      <sz val="8"/>
      <color indexed="8"/>
      <name val="News gothic condensed"/>
      <family val="0"/>
    </font>
    <font>
      <sz val="10"/>
      <color indexed="8"/>
      <name val="Arial"/>
      <family val="2"/>
    </font>
    <font>
      <sz val="12"/>
      <name val="SWISS"/>
      <family val="0"/>
    </font>
    <font>
      <sz val="1"/>
      <color indexed="8"/>
      <name val="Courier"/>
      <family val="3"/>
    </font>
    <font>
      <u val="single"/>
      <sz val="7.5"/>
      <color indexed="12"/>
      <name val="Arial"/>
      <family val="2"/>
    </font>
    <font>
      <u val="single"/>
      <sz val="10"/>
      <color indexed="12"/>
      <name val="Arial"/>
      <family val="2"/>
    </font>
    <font>
      <u val="single"/>
      <sz val="12"/>
      <color indexed="12"/>
      <name val="Arial"/>
      <family val="2"/>
    </font>
    <font>
      <u val="single"/>
      <sz val="10"/>
      <color indexed="12"/>
      <name val="Courier"/>
      <family val="3"/>
    </font>
    <font>
      <sz val="8"/>
      <color indexed="8"/>
      <name val="Calibri"/>
      <family val="2"/>
    </font>
    <font>
      <sz val="12"/>
      <name val="Arial"/>
      <family val="2"/>
    </font>
    <font>
      <sz val="10"/>
      <name val="Courier"/>
      <family val="3"/>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b/>
      <sz val="8"/>
      <color theme="1"/>
      <name val="News gothic condensed"/>
      <family val="0"/>
    </font>
    <font>
      <sz val="8"/>
      <color theme="1"/>
      <name val="News gothic condensed"/>
      <family val="0"/>
    </font>
    <font>
      <b/>
      <sz val="8"/>
      <color theme="1"/>
      <name val="News gothic condense"/>
      <family val="0"/>
    </font>
    <font>
      <sz val="8"/>
      <color theme="1"/>
      <name val="News gothic condense"/>
      <family val="0"/>
    </font>
    <font>
      <sz val="14"/>
      <color rgb="FFFF0000"/>
      <name val="News Gothic Condensed"/>
      <family val="0"/>
    </font>
    <font>
      <b/>
      <i/>
      <sz val="8"/>
      <color theme="1"/>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top style="thick"/>
      <bottom/>
    </border>
    <border>
      <left/>
      <right style="thin"/>
      <top style="thick"/>
      <bottom/>
    </border>
    <border>
      <left style="thin"/>
      <right style="thin"/>
      <top style="thick"/>
      <bottom style="thin"/>
    </border>
    <border>
      <left style="thin"/>
      <right/>
      <top style="thick"/>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bottom/>
    </border>
    <border>
      <left style="thin"/>
      <right style="thin"/>
      <top/>
      <bottom/>
    </border>
    <border>
      <left style="thin"/>
      <right/>
      <top style="thin"/>
      <bottom/>
    </border>
    <border>
      <left/>
      <right style="thin"/>
      <top style="thin"/>
      <bottom/>
    </border>
    <border>
      <left style="thin"/>
      <right/>
      <top/>
      <bottom/>
    </border>
    <border>
      <left/>
      <right style="thin"/>
      <top style="thin"/>
      <bottom style="thin"/>
    </border>
    <border>
      <left style="thin"/>
      <right style="thin"/>
      <top style="thin"/>
      <bottom/>
    </border>
    <border>
      <left/>
      <right/>
      <top/>
      <bottom style="thin"/>
    </border>
    <border>
      <left style="thin"/>
      <right style="thin"/>
      <top/>
      <bottom style="thin"/>
    </border>
    <border>
      <left/>
      <right/>
      <top style="thin"/>
      <bottom/>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0" borderId="0" applyNumberFormat="0" applyFill="0" applyBorder="0" applyAlignment="0" applyProtection="0"/>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pplyFill="0">
      <alignment/>
      <protection/>
    </xf>
    <xf numFmtId="0" fontId="20" fillId="0" borderId="0">
      <alignment/>
      <protection/>
    </xf>
    <xf numFmtId="0" fontId="20" fillId="0" borderId="0">
      <alignment/>
      <protection/>
    </xf>
    <xf numFmtId="0" fontId="57" fillId="0" borderId="0">
      <alignment/>
      <protection/>
    </xf>
    <xf numFmtId="0" fontId="37" fillId="0" borderId="0">
      <alignment/>
      <protection/>
    </xf>
    <xf numFmtId="0" fontId="58"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167" fontId="38" fillId="0" borderId="0">
      <alignment/>
      <protection/>
    </xf>
    <xf numFmtId="0" fontId="37" fillId="0" borderId="0">
      <alignment/>
      <protection/>
    </xf>
    <xf numFmtId="0" fontId="58" fillId="0" borderId="0">
      <alignment/>
      <protection/>
    </xf>
    <xf numFmtId="0" fontId="20" fillId="0" borderId="0">
      <alignment/>
      <protection/>
    </xf>
    <xf numFmtId="0" fontId="20" fillId="0" borderId="0" applyFill="0">
      <alignment/>
      <protection/>
    </xf>
    <xf numFmtId="0" fontId="20" fillId="0" borderId="0" applyFill="0">
      <alignment/>
      <protection/>
    </xf>
    <xf numFmtId="0" fontId="2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39" fillId="0" borderId="9" applyNumberFormat="0" applyFill="0" applyProtection="0">
      <alignment horizontal="left" vertical="center" wrapText="1"/>
    </xf>
    <xf numFmtId="168" fontId="39" fillId="0" borderId="9" applyFill="0" applyProtection="0">
      <alignment horizontal="right" vertical="center" wrapText="1"/>
    </xf>
    <xf numFmtId="169" fontId="39" fillId="0" borderId="9" applyFill="0" applyProtection="0">
      <alignment horizontal="right" vertical="center" wrapText="1"/>
    </xf>
    <xf numFmtId="0" fontId="39" fillId="0" borderId="0" applyNumberFormat="0" applyFill="0" applyBorder="0" applyProtection="0">
      <alignment horizontal="left" vertical="center" wrapText="1"/>
    </xf>
    <xf numFmtId="0" fontId="39" fillId="0" borderId="0" applyNumberFormat="0" applyFill="0" applyBorder="0" applyProtection="0">
      <alignment horizontal="left" vertical="center" wrapText="1"/>
    </xf>
    <xf numFmtId="168" fontId="39" fillId="0" borderId="0" applyFill="0" applyBorder="0" applyProtection="0">
      <alignment horizontal="right" vertical="center" wrapText="1"/>
    </xf>
    <xf numFmtId="169" fontId="39" fillId="0" borderId="0" applyFill="0" applyBorder="0" applyProtection="0">
      <alignment horizontal="right" vertical="center" wrapText="1"/>
    </xf>
    <xf numFmtId="170" fontId="39" fillId="0" borderId="0" applyFill="0" applyBorder="0" applyProtection="0">
      <alignment horizontal="right" vertical="center" wrapText="1"/>
    </xf>
    <xf numFmtId="171" fontId="39" fillId="0" borderId="0" applyFill="0" applyBorder="0" applyProtection="0">
      <alignment horizontal="right" vertical="center" wrapText="1"/>
    </xf>
    <xf numFmtId="172" fontId="39" fillId="0" borderId="0" applyFill="0" applyBorder="0" applyProtection="0">
      <alignment horizontal="right" vertical="center" wrapText="1"/>
    </xf>
    <xf numFmtId="0" fontId="20" fillId="0" borderId="0" applyNumberFormat="0" applyFill="0" applyBorder="0" applyAlignment="0" applyProtection="0"/>
    <xf numFmtId="0" fontId="39" fillId="0" borderId="10" applyNumberFormat="0" applyFill="0" applyProtection="0">
      <alignment horizontal="left" vertical="center" wrapText="1"/>
    </xf>
    <xf numFmtId="0" fontId="39" fillId="0" borderId="10" applyNumberFormat="0" applyFill="0" applyProtection="0">
      <alignment horizontal="left" vertical="center" wrapText="1"/>
    </xf>
    <xf numFmtId="168" fontId="39" fillId="0" borderId="10" applyFill="0" applyProtection="0">
      <alignment horizontal="right" vertical="center" wrapText="1"/>
    </xf>
    <xf numFmtId="169" fontId="39" fillId="0" borderId="10"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4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40" fillId="0" borderId="0" applyNumberFormat="0" applyFill="0" applyBorder="0" applyProtection="0">
      <alignment horizontal="left" vertical="center" wrapText="1"/>
    </xf>
    <xf numFmtId="0" fontId="41"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40" fillId="0" borderId="11" applyNumberFormat="0" applyFill="0" applyProtection="0">
      <alignment horizontal="center" vertical="center" wrapText="1"/>
    </xf>
    <xf numFmtId="0" fontId="40" fillId="0" borderId="11" applyNumberFormat="0" applyFill="0" applyProtection="0">
      <alignment horizontal="center" vertical="center" wrapText="1"/>
    </xf>
    <xf numFmtId="0" fontId="39" fillId="0" borderId="9" applyNumberFormat="0" applyFill="0" applyProtection="0">
      <alignment horizontal="left" vertical="center" wrapText="1"/>
    </xf>
    <xf numFmtId="0" fontId="60" fillId="0" borderId="0" applyNumberFormat="0" applyFill="0" applyBorder="0" applyAlignment="0" applyProtection="0"/>
    <xf numFmtId="0" fontId="61" fillId="0" borderId="12" applyNumberFormat="0" applyFill="0" applyAlignment="0" applyProtection="0"/>
    <xf numFmtId="0" fontId="62" fillId="0" borderId="12"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64" fillId="0" borderId="0" xfId="0" applyFont="1" applyAlignment="1">
      <alignment horizontal="center" vertical="center"/>
    </xf>
    <xf numFmtId="0" fontId="65" fillId="0" borderId="0" xfId="0" applyFont="1" applyAlignment="1">
      <alignment/>
    </xf>
    <xf numFmtId="0" fontId="64" fillId="0" borderId="0" xfId="0" applyFont="1" applyAlignment="1">
      <alignment horizontal="center" vertical="top"/>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xf>
    <xf numFmtId="0" fontId="65" fillId="0" borderId="16" xfId="0" applyFont="1" applyBorder="1" applyAlignment="1">
      <alignment horizontal="center" vertical="center" wrapText="1"/>
    </xf>
    <xf numFmtId="0" fontId="65" fillId="0" borderId="0" xfId="0" applyFont="1" applyBorder="1" applyAlignment="1">
      <alignment horizontal="center" wrapText="1"/>
    </xf>
    <xf numFmtId="0" fontId="65" fillId="0" borderId="0" xfId="0" applyFont="1" applyAlignment="1">
      <alignment horizontal="center"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0" xfId="0" applyFont="1" applyBorder="1" applyAlignment="1">
      <alignment/>
    </xf>
    <xf numFmtId="0" fontId="65" fillId="0" borderId="21" xfId="0" applyFont="1" applyBorder="1" applyAlignment="1">
      <alignment horizontal="center" vertical="center" wrapText="1"/>
    </xf>
    <xf numFmtId="0" fontId="65" fillId="0" borderId="22" xfId="0" applyFont="1" applyBorder="1" applyAlignment="1">
      <alignment/>
    </xf>
    <xf numFmtId="164" fontId="65" fillId="0" borderId="23" xfId="42" applyNumberFormat="1" applyFont="1" applyBorder="1" applyAlignment="1">
      <alignment/>
    </xf>
    <xf numFmtId="164" fontId="65" fillId="0" borderId="24" xfId="42" applyNumberFormat="1" applyFont="1" applyBorder="1" applyAlignment="1">
      <alignment/>
    </xf>
    <xf numFmtId="164" fontId="65" fillId="0" borderId="25" xfId="42" applyNumberFormat="1" applyFont="1" applyBorder="1" applyAlignment="1">
      <alignment/>
    </xf>
    <xf numFmtId="164" fontId="65" fillId="0" borderId="26" xfId="42" applyNumberFormat="1" applyFont="1" applyBorder="1" applyAlignment="1">
      <alignment/>
    </xf>
    <xf numFmtId="0" fontId="65" fillId="0" borderId="22" xfId="0" applyFont="1" applyBorder="1" applyAlignment="1">
      <alignment horizontal="left" indent="1"/>
    </xf>
    <xf numFmtId="164" fontId="65" fillId="0" borderId="26" xfId="42" applyNumberFormat="1" applyFont="1" applyBorder="1" applyAlignment="1">
      <alignment/>
    </xf>
    <xf numFmtId="164" fontId="65" fillId="0" borderId="22" xfId="42" applyNumberFormat="1" applyFont="1" applyBorder="1" applyAlignment="1">
      <alignment/>
    </xf>
    <xf numFmtId="0" fontId="65" fillId="0" borderId="27" xfId="0" applyFont="1" applyBorder="1" applyAlignment="1">
      <alignment horizontal="left" indent="1"/>
    </xf>
    <xf numFmtId="165" fontId="65" fillId="0" borderId="0" xfId="149" applyNumberFormat="1" applyFont="1" applyBorder="1" applyAlignment="1">
      <alignment/>
    </xf>
    <xf numFmtId="165" fontId="65" fillId="0" borderId="0" xfId="149" applyNumberFormat="1" applyFont="1" applyAlignment="1">
      <alignment/>
    </xf>
    <xf numFmtId="164" fontId="65" fillId="0" borderId="28" xfId="42" applyNumberFormat="1" applyFont="1" applyBorder="1" applyAlignment="1">
      <alignment/>
    </xf>
    <xf numFmtId="164" fontId="65" fillId="0" borderId="24" xfId="42" applyNumberFormat="1" applyFont="1" applyBorder="1" applyAlignment="1">
      <alignment horizontal="center"/>
    </xf>
    <xf numFmtId="164" fontId="65" fillId="0" borderId="25" xfId="42" applyNumberFormat="1" applyFont="1" applyBorder="1" applyAlignment="1">
      <alignment horizontal="center"/>
    </xf>
    <xf numFmtId="164" fontId="65" fillId="0" borderId="24" xfId="42" applyNumberFormat="1" applyFont="1" applyBorder="1" applyAlignment="1">
      <alignment/>
    </xf>
    <xf numFmtId="164" fontId="65" fillId="0" borderId="26" xfId="42" applyNumberFormat="1" applyFont="1" applyBorder="1" applyAlignment="1">
      <alignment horizontal="center"/>
    </xf>
    <xf numFmtId="164" fontId="65" fillId="0" borderId="22" xfId="42" applyNumberFormat="1" applyFont="1" applyBorder="1" applyAlignment="1">
      <alignment horizontal="center"/>
    </xf>
    <xf numFmtId="0" fontId="65" fillId="0" borderId="29" xfId="0" applyFont="1" applyBorder="1" applyAlignment="1">
      <alignment/>
    </xf>
    <xf numFmtId="0" fontId="65" fillId="0" borderId="18" xfId="0" applyFont="1" applyBorder="1" applyAlignment="1">
      <alignment horizontal="left" indent="1"/>
    </xf>
    <xf numFmtId="164" fontId="65" fillId="0" borderId="30" xfId="42" applyNumberFormat="1" applyFont="1" applyBorder="1" applyAlignment="1">
      <alignment/>
    </xf>
    <xf numFmtId="164" fontId="65" fillId="0" borderId="17" xfId="42" applyNumberFormat="1" applyFont="1" applyBorder="1" applyAlignment="1">
      <alignment horizontal="center"/>
    </xf>
    <xf numFmtId="164" fontId="65" fillId="0" borderId="18" xfId="42" applyNumberFormat="1" applyFont="1" applyBorder="1" applyAlignment="1">
      <alignment horizontal="center"/>
    </xf>
    <xf numFmtId="164" fontId="65" fillId="0" borderId="17" xfId="42" applyNumberFormat="1" applyFont="1" applyBorder="1" applyAlignment="1">
      <alignment/>
    </xf>
    <xf numFmtId="0" fontId="21" fillId="0" borderId="0" xfId="109" applyFont="1" applyBorder="1" applyAlignment="1">
      <alignment horizontal="center" vertical="center" wrapText="1"/>
      <protection/>
    </xf>
    <xf numFmtId="14" fontId="21" fillId="0" borderId="0" xfId="109" applyNumberFormat="1" applyFont="1" applyBorder="1" applyAlignment="1" applyProtection="1">
      <alignment horizontal="left" vertical="center" wrapText="1"/>
      <protection locked="0"/>
    </xf>
    <xf numFmtId="0" fontId="20" fillId="0" borderId="0" xfId="109">
      <alignment/>
      <protection/>
    </xf>
    <xf numFmtId="0" fontId="20" fillId="0" borderId="0" xfId="109" applyBorder="1">
      <alignment/>
      <protection/>
    </xf>
    <xf numFmtId="0" fontId="22" fillId="0" borderId="0" xfId="109" applyFont="1" applyBorder="1" applyAlignment="1">
      <alignment horizontal="center" vertical="center" wrapText="1"/>
      <protection/>
    </xf>
    <xf numFmtId="0" fontId="21" fillId="0" borderId="0" xfId="109" applyFont="1" applyBorder="1" applyAlignment="1">
      <alignment horizontal="left" vertical="center" wrapText="1"/>
      <protection/>
    </xf>
    <xf numFmtId="0" fontId="21" fillId="0" borderId="0" xfId="0" applyFont="1" applyBorder="1" applyAlignment="1">
      <alignment vertical="center"/>
    </xf>
    <xf numFmtId="0" fontId="21" fillId="0" borderId="0" xfId="0" applyFont="1" applyAlignment="1">
      <alignment vertical="center"/>
    </xf>
    <xf numFmtId="0" fontId="66" fillId="0" borderId="21" xfId="0" applyFont="1" applyBorder="1" applyAlignment="1">
      <alignment vertical="center"/>
    </xf>
    <xf numFmtId="0" fontId="65" fillId="0" borderId="21" xfId="0" applyFont="1" applyBorder="1" applyAlignment="1">
      <alignment/>
    </xf>
    <xf numFmtId="0" fontId="67" fillId="0" borderId="21" xfId="0" applyFont="1" applyBorder="1" applyAlignment="1">
      <alignment/>
    </xf>
    <xf numFmtId="0" fontId="65" fillId="0" borderId="0" xfId="0" applyFont="1" applyAlignment="1">
      <alignment horizontal="center" vertical="top"/>
    </xf>
    <xf numFmtId="0" fontId="21" fillId="0" borderId="31" xfId="0" applyFont="1" applyBorder="1" applyAlignment="1">
      <alignment horizontal="left" vertical="top" wrapText="1"/>
    </xf>
    <xf numFmtId="0" fontId="68" fillId="0" borderId="0" xfId="0" applyFont="1" applyFill="1" applyBorder="1" applyAlignment="1">
      <alignment horizontal="left" vertical="top"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31" xfId="0" applyFont="1" applyBorder="1" applyAlignment="1">
      <alignment vertical="center" wrapText="1"/>
    </xf>
    <xf numFmtId="164" fontId="69" fillId="0" borderId="23" xfId="42" applyNumberFormat="1" applyFont="1" applyBorder="1" applyAlignment="1">
      <alignment/>
    </xf>
    <xf numFmtId="164" fontId="69" fillId="0" borderId="24" xfId="42" applyNumberFormat="1" applyFont="1" applyBorder="1" applyAlignment="1">
      <alignment horizontal="center"/>
    </xf>
    <xf numFmtId="164" fontId="69" fillId="0" borderId="25" xfId="42" applyNumberFormat="1" applyFont="1" applyBorder="1" applyAlignment="1">
      <alignment horizontal="center"/>
    </xf>
    <xf numFmtId="164" fontId="65" fillId="0" borderId="0" xfId="42" applyNumberFormat="1" applyFont="1" applyBorder="1" applyAlignment="1">
      <alignment/>
    </xf>
    <xf numFmtId="3" fontId="65" fillId="0" borderId="0" xfId="0" applyNumberFormat="1" applyFont="1" applyBorder="1" applyAlignment="1">
      <alignment horizontal="center"/>
    </xf>
    <xf numFmtId="164" fontId="69" fillId="0" borderId="26" xfId="42" applyNumberFormat="1" applyFont="1" applyBorder="1" applyAlignment="1">
      <alignment horizontal="center"/>
    </xf>
    <xf numFmtId="164" fontId="69" fillId="0" borderId="22" xfId="42" applyNumberFormat="1" applyFont="1" applyBorder="1" applyAlignment="1">
      <alignment horizontal="center"/>
    </xf>
    <xf numFmtId="166" fontId="65" fillId="0" borderId="23" xfId="48" applyNumberFormat="1" applyFont="1" applyBorder="1" applyAlignment="1">
      <alignment/>
    </xf>
    <xf numFmtId="166" fontId="69" fillId="0" borderId="23" xfId="48" applyNumberFormat="1" applyFont="1" applyBorder="1" applyAlignment="1">
      <alignment/>
    </xf>
    <xf numFmtId="166" fontId="69" fillId="0" borderId="26" xfId="48" applyNumberFormat="1" applyFont="1" applyBorder="1" applyAlignment="1">
      <alignment horizontal="center"/>
    </xf>
    <xf numFmtId="166" fontId="69" fillId="0" borderId="22" xfId="48" applyNumberFormat="1" applyFont="1" applyBorder="1" applyAlignment="1">
      <alignment horizontal="center"/>
    </xf>
    <xf numFmtId="166" fontId="65" fillId="0" borderId="0" xfId="48" applyNumberFormat="1" applyFont="1" applyBorder="1" applyAlignment="1">
      <alignment/>
    </xf>
    <xf numFmtId="166" fontId="65" fillId="0" borderId="0" xfId="48" applyNumberFormat="1" applyFont="1" applyBorder="1" applyAlignment="1">
      <alignment horizontal="center"/>
    </xf>
    <xf numFmtId="166" fontId="65" fillId="0" borderId="26" xfId="48" applyNumberFormat="1" applyFont="1" applyBorder="1" applyAlignment="1">
      <alignment horizontal="center"/>
    </xf>
    <xf numFmtId="0" fontId="65" fillId="0" borderId="0" xfId="0" applyFont="1" applyBorder="1" applyAlignment="1">
      <alignment horizontal="center" vertical="center" wrapText="1"/>
    </xf>
    <xf numFmtId="164" fontId="65" fillId="0" borderId="23" xfId="42" applyNumberFormat="1" applyFont="1" applyBorder="1" applyAlignment="1">
      <alignment horizontal="center"/>
    </xf>
    <xf numFmtId="3" fontId="65" fillId="0" borderId="23" xfId="0" applyNumberFormat="1" applyFont="1" applyBorder="1" applyAlignment="1">
      <alignment/>
    </xf>
    <xf numFmtId="0" fontId="65" fillId="0" borderId="23" xfId="0" applyFont="1" applyBorder="1" applyAlignment="1">
      <alignment/>
    </xf>
    <xf numFmtId="0" fontId="65" fillId="0" borderId="30" xfId="0" applyFont="1" applyBorder="1" applyAlignment="1">
      <alignment/>
    </xf>
    <xf numFmtId="166" fontId="65" fillId="0" borderId="30" xfId="48" applyNumberFormat="1" applyFont="1" applyBorder="1" applyAlignment="1">
      <alignment/>
    </xf>
    <xf numFmtId="164" fontId="69" fillId="0" borderId="0" xfId="0" applyNumberFormat="1" applyFont="1" applyAlignment="1">
      <alignment/>
    </xf>
    <xf numFmtId="164" fontId="65" fillId="0" borderId="30" xfId="42" applyNumberFormat="1" applyFont="1" applyBorder="1" applyAlignment="1">
      <alignment horizontal="center"/>
    </xf>
    <xf numFmtId="3" fontId="65" fillId="0" borderId="17" xfId="0" applyNumberFormat="1" applyFont="1" applyBorder="1" applyAlignment="1">
      <alignment horizontal="center"/>
    </xf>
    <xf numFmtId="0" fontId="21" fillId="0" borderId="31" xfId="109" applyFont="1" applyBorder="1" applyAlignment="1">
      <alignment horizontal="center" vertical="center" wrapText="1"/>
      <protection/>
    </xf>
    <xf numFmtId="14" fontId="21" fillId="0" borderId="31" xfId="109" applyNumberFormat="1" applyFont="1" applyBorder="1" applyAlignment="1" applyProtection="1">
      <alignment horizontal="left" vertical="center" wrapText="1"/>
      <protection locked="0"/>
    </xf>
    <xf numFmtId="0" fontId="22" fillId="0" borderId="0" xfId="109" applyFont="1" applyBorder="1" applyAlignment="1">
      <alignment horizontal="center" vertical="top" wrapText="1"/>
      <protection/>
    </xf>
    <xf numFmtId="0" fontId="21" fillId="0" borderId="0" xfId="109" applyFont="1" applyBorder="1" applyAlignment="1">
      <alignment horizontal="left" vertical="top" wrapText="1"/>
      <protection/>
    </xf>
    <xf numFmtId="0" fontId="21" fillId="0" borderId="0" xfId="0" applyFont="1" applyAlignment="1">
      <alignment/>
    </xf>
    <xf numFmtId="0" fontId="22" fillId="0" borderId="21" xfId="0" applyFont="1" applyBorder="1" applyAlignment="1">
      <alignment horizontal="left" vertical="center" wrapText="1"/>
    </xf>
    <xf numFmtId="3" fontId="65" fillId="0" borderId="0" xfId="0" applyNumberFormat="1" applyFont="1" applyAlignment="1">
      <alignment horizontal="center" vertical="top"/>
    </xf>
    <xf numFmtId="0" fontId="65" fillId="0" borderId="0" xfId="0" applyFont="1" applyAlignment="1">
      <alignment vertical="top"/>
    </xf>
    <xf numFmtId="0" fontId="65" fillId="0" borderId="0" xfId="0" applyFont="1" applyAlignment="1">
      <alignment vertical="center"/>
    </xf>
    <xf numFmtId="0" fontId="65" fillId="0" borderId="0" xfId="0" applyFont="1" applyBorder="1" applyAlignment="1">
      <alignment vertical="center"/>
    </xf>
    <xf numFmtId="0" fontId="65" fillId="0" borderId="0" xfId="0" applyFont="1" applyAlignment="1">
      <alignment horizontal="left" vertical="top"/>
    </xf>
    <xf numFmtId="0" fontId="65" fillId="0" borderId="0" xfId="0" applyFont="1" applyAlignment="1">
      <alignment horizontal="left" vertical="top" wrapText="1"/>
    </xf>
  </cellXfs>
  <cellStyles count="1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Currency 2" xfId="50"/>
    <cellStyle name="Currency 3" xfId="51"/>
    <cellStyle name="Currency 4" xfId="52"/>
    <cellStyle name="Explanatory Text" xfId="53"/>
    <cellStyle name="F2" xfId="54"/>
    <cellStyle name="F2 2" xfId="55"/>
    <cellStyle name="F2 3" xfId="56"/>
    <cellStyle name="F2 4" xfId="57"/>
    <cellStyle name="F2 5" xfId="58"/>
    <cellStyle name="F2_6.8b" xfId="59"/>
    <cellStyle name="F3" xfId="60"/>
    <cellStyle name="F3 2" xfId="61"/>
    <cellStyle name="F3 3" xfId="62"/>
    <cellStyle name="F3 4" xfId="63"/>
    <cellStyle name="F3 5" xfId="64"/>
    <cellStyle name="F3_6.8b" xfId="65"/>
    <cellStyle name="F4" xfId="66"/>
    <cellStyle name="F4 2" xfId="67"/>
    <cellStyle name="F4 3" xfId="68"/>
    <cellStyle name="F4 4" xfId="69"/>
    <cellStyle name="F4 5" xfId="70"/>
    <cellStyle name="F4_6.8b" xfId="71"/>
    <cellStyle name="F5" xfId="72"/>
    <cellStyle name="F5 2" xfId="73"/>
    <cellStyle name="F5 3" xfId="74"/>
    <cellStyle name="F5 4" xfId="75"/>
    <cellStyle name="F5 5" xfId="76"/>
    <cellStyle name="F5_6.8b" xfId="77"/>
    <cellStyle name="F6" xfId="78"/>
    <cellStyle name="F6 2" xfId="79"/>
    <cellStyle name="F6 3" xfId="80"/>
    <cellStyle name="F6 4" xfId="81"/>
    <cellStyle name="F6 5" xfId="82"/>
    <cellStyle name="F6_6.8b" xfId="83"/>
    <cellStyle name="F7" xfId="84"/>
    <cellStyle name="F7 2" xfId="85"/>
    <cellStyle name="F7 3" xfId="86"/>
    <cellStyle name="F7 4" xfId="87"/>
    <cellStyle name="F7 5" xfId="88"/>
    <cellStyle name="F7_6.8b" xfId="89"/>
    <cellStyle name="F8" xfId="90"/>
    <cellStyle name="F8 2" xfId="91"/>
    <cellStyle name="F8 3" xfId="92"/>
    <cellStyle name="F8 4" xfId="93"/>
    <cellStyle name="F8 5" xfId="94"/>
    <cellStyle name="F8_6.8b" xfId="95"/>
    <cellStyle name="Good" xfId="96"/>
    <cellStyle name="Heading 1" xfId="97"/>
    <cellStyle name="Heading 2" xfId="98"/>
    <cellStyle name="Heading 3" xfId="99"/>
    <cellStyle name="Heading 4" xfId="100"/>
    <cellStyle name="Hyperlink 2" xfId="101"/>
    <cellStyle name="Hyperlink 3" xfId="102"/>
    <cellStyle name="Hyperlink 4" xfId="103"/>
    <cellStyle name="Hyperlink 5" xfId="104"/>
    <cellStyle name="Hyperlink 6" xfId="105"/>
    <cellStyle name="Input" xfId="106"/>
    <cellStyle name="Linked Cell" xfId="107"/>
    <cellStyle name="Neutral" xfId="108"/>
    <cellStyle name="Normal 10" xfId="109"/>
    <cellStyle name="Normal 10 2" xfId="110"/>
    <cellStyle name="Normal 10 3" xfId="111"/>
    <cellStyle name="Normal 10_6.8b" xfId="112"/>
    <cellStyle name="Normal 11" xfId="113"/>
    <cellStyle name="Normal 12" xfId="114"/>
    <cellStyle name="Normal 13" xfId="115"/>
    <cellStyle name="Normal 14" xfId="116"/>
    <cellStyle name="Normal 15" xfId="117"/>
    <cellStyle name="Normal 16" xfId="118"/>
    <cellStyle name="Normal 2" xfId="119"/>
    <cellStyle name="Normal 2 10" xfId="120"/>
    <cellStyle name="Normal 2 2" xfId="121"/>
    <cellStyle name="Normal 2 2 2" xfId="122"/>
    <cellStyle name="Normal 2 2 3" xfId="123"/>
    <cellStyle name="Normal 2 2 4" xfId="124"/>
    <cellStyle name="Normal 2 2 5" xfId="125"/>
    <cellStyle name="Normal 2 2 6" xfId="126"/>
    <cellStyle name="Normal 2 2 7" xfId="127"/>
    <cellStyle name="Normal 2 2 8" xfId="128"/>
    <cellStyle name="Normal 2 2 9" xfId="129"/>
    <cellStyle name="Normal 2 2_6.8b" xfId="130"/>
    <cellStyle name="Normal 2 3" xfId="131"/>
    <cellStyle name="Normal 2 4" xfId="132"/>
    <cellStyle name="Normal 2 5" xfId="133"/>
    <cellStyle name="Normal 2 6" xfId="134"/>
    <cellStyle name="Normal 2 7" xfId="135"/>
    <cellStyle name="Normal 2 8" xfId="136"/>
    <cellStyle name="Normal 2 9" xfId="137"/>
    <cellStyle name="Normal 2_6.8b" xfId="138"/>
    <cellStyle name="Normal 3" xfId="139"/>
    <cellStyle name="Normal 3 2" xfId="140"/>
    <cellStyle name="Normal 4" xfId="141"/>
    <cellStyle name="Normal 5" xfId="142"/>
    <cellStyle name="Normal 6" xfId="143"/>
    <cellStyle name="Normal 7" xfId="144"/>
    <cellStyle name="Normal 8" xfId="145"/>
    <cellStyle name="Normal 9" xfId="146"/>
    <cellStyle name="Note" xfId="147"/>
    <cellStyle name="Output" xfId="148"/>
    <cellStyle name="Percent" xfId="149"/>
    <cellStyle name="Percent 2" xfId="150"/>
    <cellStyle name="Percent 2 2" xfId="151"/>
    <cellStyle name="Percent 2 3" xfId="152"/>
    <cellStyle name="Percent 3" xfId="153"/>
    <cellStyle name="Percent 4" xfId="154"/>
    <cellStyle name="Percent 4 2" xfId="155"/>
    <cellStyle name="Percent 4 3" xfId="156"/>
    <cellStyle name="ss1" xfId="157"/>
    <cellStyle name="ss10" xfId="158"/>
    <cellStyle name="ss11" xfId="159"/>
    <cellStyle name="ss12" xfId="160"/>
    <cellStyle name="ss13" xfId="161"/>
    <cellStyle name="ss14" xfId="162"/>
    <cellStyle name="ss15" xfId="163"/>
    <cellStyle name="ss16" xfId="164"/>
    <cellStyle name="ss17" xfId="165"/>
    <cellStyle name="ss18" xfId="166"/>
    <cellStyle name="ss19" xfId="167"/>
    <cellStyle name="ss2" xfId="168"/>
    <cellStyle name="ss20" xfId="169"/>
    <cellStyle name="ss21" xfId="170"/>
    <cellStyle name="ss22" xfId="171"/>
    <cellStyle name="ss23" xfId="172"/>
    <cellStyle name="ss24" xfId="173"/>
    <cellStyle name="ss25" xfId="174"/>
    <cellStyle name="ss26" xfId="175"/>
    <cellStyle name="ss27" xfId="176"/>
    <cellStyle name="ss28" xfId="177"/>
    <cellStyle name="ss29" xfId="178"/>
    <cellStyle name="ss3" xfId="179"/>
    <cellStyle name="ss30" xfId="180"/>
    <cellStyle name="ss31" xfId="181"/>
    <cellStyle name="ss4" xfId="182"/>
    <cellStyle name="ss5" xfId="183"/>
    <cellStyle name="ss6" xfId="184"/>
    <cellStyle name="ss7" xfId="185"/>
    <cellStyle name="ss8" xfId="186"/>
    <cellStyle name="ss9" xfId="187"/>
    <cellStyle name="Title" xfId="188"/>
    <cellStyle name="Total" xfId="189"/>
    <cellStyle name="Total 2" xfId="190"/>
    <cellStyle name="Warning Text"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6.%20H%20Services%20and%20Family%20Budget\CNX1\AEIGuidePartSixFinalCN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chigan%20CON\Data\CMS%20Medicare-Medicaid\medicare.ca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6.1"/>
      <sheetName val="6.1a"/>
      <sheetName val="NIPA 2.5.5 PCE by Function"/>
      <sheetName val="NIPA 2.5.5 PCE by Funct (2009)"/>
      <sheetName val="Table 1.3.8"/>
      <sheetName val="Table 6.3"/>
      <sheetName val="BLS lowest quintile"/>
      <sheetName val="BLS Highest Quintile"/>
      <sheetName val="BLS 2011 CES"/>
      <sheetName val="Table 6.4.1"/>
      <sheetName val="Health Coverage by Age (CPS)"/>
      <sheetName val="CPS Data"/>
      <sheetName val="Table 6.4.2"/>
      <sheetName val="Table 3.10.4"/>
      <sheetName val="Table 6.5"/>
      <sheetName val="6.5A"/>
      <sheetName val="CPS Uninsured by Age 2012"/>
      <sheetName val="Table 6.6"/>
      <sheetName val="Table 1.1"/>
      <sheetName val="CBO May 2013"/>
      <sheetName val="CBO June 2012"/>
      <sheetName val="CBO Insurance Coverage (2010)"/>
      <sheetName val="Census 1999-2010"/>
      <sheetName val="Table 6.7.1"/>
      <sheetName val="Table 6.7.1.1"/>
      <sheetName val="Table 6.7.1a"/>
      <sheetName val="Table 6.7.2"/>
      <sheetName val="Table 6.8"/>
      <sheetName val="Table 6.9.1"/>
      <sheetName val="BLS CES"/>
      <sheetName val="Table 6.9.2"/>
      <sheetName val="OECD 2009 for 6.8b"/>
      <sheetName val="Table 6.9.3 Kotlikoff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HCE"/>
      <sheetName val="MHC"/>
      <sheetName val="MPS"/>
      <sheetName val="MOPS"/>
      <sheetName val="MDS"/>
      <sheetName val="MHHC"/>
      <sheetName val="MDO"/>
      <sheetName val="MV"/>
      <sheetName val="MNH"/>
      <sheetName val="MEnrollP"/>
      <sheetName val="Popu65+"/>
      <sheetName val="Popu"/>
      <sheetName val="MPHC.Eroll"/>
      <sheetName val="Medicare 1999"/>
      <sheetName val="MedicarePHCResident"/>
      <sheetName val="Popu65+.Popu"/>
      <sheetName val="H-1 McareEnroll.Popu"/>
      <sheetName val="McaidEroll"/>
      <sheetName val="McaidE.Popu"/>
      <sheetName val="Medicaid Recipients"/>
      <sheetName val="H-2 Mcaid Recipients"/>
      <sheetName val="H-3 Uninsured"/>
      <sheetName val="H-4 Uninsured Predic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25"/>
  <sheetViews>
    <sheetView tabSelected="1" view="pageBreakPreview" zoomScaleNormal="90" zoomScaleSheetLayoutView="100" zoomScalePageLayoutView="0" workbookViewId="0" topLeftCell="A1">
      <pane xSplit="2" ySplit="5" topLeftCell="C19" activePane="bottomRight" state="frozen"/>
      <selection pane="topLeft" activeCell="A25" sqref="A25:IV25"/>
      <selection pane="topRight" activeCell="A25" sqref="A25:IV25"/>
      <selection pane="bottomLeft" activeCell="A25" sqref="A25:IV25"/>
      <selection pane="bottomRight" activeCell="A25" sqref="A25:IV25"/>
    </sheetView>
  </sheetViews>
  <sheetFormatPr defaultColWidth="9.140625" defaultRowHeight="15"/>
  <cols>
    <col min="1" max="1" width="6.7109375" style="2" customWidth="1"/>
    <col min="2" max="2" width="24.140625" style="2" customWidth="1"/>
    <col min="3" max="14" width="7.7109375" style="2" customWidth="1"/>
    <col min="15" max="16" width="9.7109375" style="2" customWidth="1"/>
    <col min="17" max="16384" width="9.140625" style="2" customWidth="1"/>
  </cols>
  <sheetData>
    <row r="1" spans="1:14" ht="18" customHeight="1">
      <c r="A1" s="1" t="s">
        <v>0</v>
      </c>
      <c r="B1" s="1"/>
      <c r="C1" s="1"/>
      <c r="D1" s="1"/>
      <c r="E1" s="1"/>
      <c r="F1" s="1"/>
      <c r="G1" s="1"/>
      <c r="H1" s="1"/>
      <c r="I1" s="1"/>
      <c r="J1" s="1"/>
      <c r="K1" s="1"/>
      <c r="L1" s="1"/>
      <c r="M1" s="1"/>
      <c r="N1" s="1"/>
    </row>
    <row r="2" spans="1:14" ht="18" customHeight="1" thickBot="1">
      <c r="A2" s="3" t="s">
        <v>1</v>
      </c>
      <c r="B2" s="3"/>
      <c r="C2" s="3"/>
      <c r="D2" s="3"/>
      <c r="E2" s="3"/>
      <c r="F2" s="3"/>
      <c r="G2" s="3"/>
      <c r="H2" s="3"/>
      <c r="I2" s="3"/>
      <c r="J2" s="3"/>
      <c r="K2" s="3"/>
      <c r="L2" s="3"/>
      <c r="M2" s="3"/>
      <c r="N2" s="3"/>
    </row>
    <row r="3" spans="1:15" s="9" customFormat="1" ht="18" customHeight="1" thickTop="1">
      <c r="A3" s="4" t="s">
        <v>2</v>
      </c>
      <c r="B3" s="5"/>
      <c r="C3" s="6" t="s">
        <v>3</v>
      </c>
      <c r="D3" s="6"/>
      <c r="E3" s="6"/>
      <c r="F3" s="6"/>
      <c r="G3" s="6"/>
      <c r="H3" s="6"/>
      <c r="I3" s="6"/>
      <c r="J3" s="6"/>
      <c r="K3" s="6" t="s">
        <v>4</v>
      </c>
      <c r="L3" s="6"/>
      <c r="M3" s="6"/>
      <c r="N3" s="7" t="s">
        <v>5</v>
      </c>
      <c r="O3" s="8"/>
    </row>
    <row r="4" spans="1:15" ht="24.75" customHeight="1">
      <c r="A4" s="10"/>
      <c r="B4" s="11"/>
      <c r="C4" s="12" t="s">
        <v>6</v>
      </c>
      <c r="D4" s="12" t="s">
        <v>7</v>
      </c>
      <c r="E4" s="12" t="s">
        <v>8</v>
      </c>
      <c r="F4" s="12" t="s">
        <v>9</v>
      </c>
      <c r="G4" s="12" t="s">
        <v>10</v>
      </c>
      <c r="H4" s="12" t="s">
        <v>11</v>
      </c>
      <c r="I4" s="12" t="s">
        <v>12</v>
      </c>
      <c r="J4" s="12" t="s">
        <v>13</v>
      </c>
      <c r="K4" s="12" t="s">
        <v>6</v>
      </c>
      <c r="L4" s="12" t="s">
        <v>14</v>
      </c>
      <c r="M4" s="12" t="s">
        <v>15</v>
      </c>
      <c r="N4" s="13"/>
      <c r="O4" s="14"/>
    </row>
    <row r="5" spans="3:80" ht="18" customHeight="1">
      <c r="C5" s="13" t="s">
        <v>16</v>
      </c>
      <c r="D5" s="15"/>
      <c r="E5" s="15"/>
      <c r="F5" s="15"/>
      <c r="G5" s="15"/>
      <c r="H5" s="15"/>
      <c r="I5" s="15"/>
      <c r="J5" s="15"/>
      <c r="K5" s="15"/>
      <c r="L5" s="15"/>
      <c r="M5" s="15"/>
      <c r="N5" s="15"/>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row>
    <row r="6" spans="1:15" ht="18" customHeight="1">
      <c r="A6" s="14"/>
      <c r="B6" s="16" t="s">
        <v>17</v>
      </c>
      <c r="C6" s="17">
        <f>100*'Table 6.7.1.1'!C8/'Table 6.7.1.1'!$D8</f>
        <v>113.99744572158366</v>
      </c>
      <c r="D6" s="17">
        <f>100*'Table 6.7.1.1'!D8/'Table 6.7.1.1'!$D8</f>
        <v>100</v>
      </c>
      <c r="E6" s="17">
        <f>100*'Table 6.7.1.1'!E8/'Table 6.7.1.1'!$D8</f>
        <v>434.732192797023</v>
      </c>
      <c r="F6" s="18">
        <f>100*'Table 6.7.1.1'!F8/'Table 6.7.1.1'!$D8</f>
        <v>416.66570773515286</v>
      </c>
      <c r="G6" s="19"/>
      <c r="H6" s="17">
        <f>100*'Table 6.7.1.1'!H8/'Table 6.7.1.1'!$D8</f>
        <v>122.93742017879948</v>
      </c>
      <c r="I6" s="17">
        <f>100*'Table 6.7.1.1'!I8/'Table 6.7.1.1'!$D8</f>
        <v>481.97217674617417</v>
      </c>
      <c r="J6" s="17">
        <f>100*'Table 6.7.1.1'!J8/'Table 6.7.1.1'!$D8</f>
        <v>368.81226053639847</v>
      </c>
      <c r="K6" s="17">
        <f>100*'Table 6.7.1.1'!K8/'Table 6.7.1.1'!$D8</f>
        <v>76.1941251596424</v>
      </c>
      <c r="L6" s="17">
        <f>100*'Table 6.7.1.1'!L8/'Table 6.7.1.1'!$D8</f>
        <v>66.4367816091954</v>
      </c>
      <c r="M6" s="17">
        <f>100*'Table 6.7.1.1'!M8/'Table 6.7.1.1'!$D8</f>
        <v>9.757343550446999</v>
      </c>
      <c r="N6" s="20">
        <f>100*'Table 6.7.1.1'!N8/'Table 6.7.1.1'!$D8</f>
        <v>43.065134099616856</v>
      </c>
      <c r="O6" s="14"/>
    </row>
    <row r="7" spans="1:15" ht="12.75" customHeight="1">
      <c r="A7" s="14"/>
      <c r="B7" s="21" t="s">
        <v>18</v>
      </c>
      <c r="C7" s="17">
        <f>100*'Table 6.7.1.1'!C9/'Table 6.7.1.1'!$D9</f>
        <v>96.0352422907489</v>
      </c>
      <c r="D7" s="17">
        <f>100*'Table 6.7.1.1'!D9/'Table 6.7.1.1'!$D9</f>
        <v>100</v>
      </c>
      <c r="E7" s="17">
        <f>100*'Table 6.7.1.1'!E9/'Table 6.7.1.1'!$D9</f>
        <v>304.99395754215703</v>
      </c>
      <c r="F7" s="22">
        <f>100*'Table 6.7.1.1'!F9/'Table 6.7.1.1'!$D9</f>
        <v>377.2885591103323</v>
      </c>
      <c r="G7" s="23"/>
      <c r="H7" s="17">
        <f>100*'Table 6.7.1.1'!H9/'Table 6.7.1.1'!$D9</f>
        <v>25.697503671071953</v>
      </c>
      <c r="I7" s="17">
        <f>100*'Table 6.7.1.1'!I9/'Table 6.7.1.1'!$D9</f>
        <v>115.95907853856231</v>
      </c>
      <c r="J7" s="17">
        <f>100*'Table 6.7.1.1'!J9/'Table 6.7.1.1'!$D9</f>
        <v>236.56387665198238</v>
      </c>
      <c r="K7" s="17">
        <f>100*'Table 6.7.1.1'!K9/'Table 6.7.1.1'!$D9</f>
        <v>80.76358296622614</v>
      </c>
      <c r="L7" s="17">
        <f>100*'Table 6.7.1.1'!L9/'Table 6.7.1.1'!$D9</f>
        <v>57.856093979441994</v>
      </c>
      <c r="M7" s="17">
        <f>100*'Table 6.7.1.1'!M9/'Table 6.7.1.1'!$D9</f>
        <v>22.90748898678414</v>
      </c>
      <c r="N7" s="20">
        <f>100*'Table 6.7.1.1'!N9/'Table 6.7.1.1'!$D9</f>
        <v>85.6093979441997</v>
      </c>
      <c r="O7" s="14"/>
    </row>
    <row r="8" spans="1:15" ht="12.75" customHeight="1">
      <c r="A8" s="14"/>
      <c r="B8" s="21" t="s">
        <v>19</v>
      </c>
      <c r="C8" s="17">
        <f>100*'Table 6.7.1.1'!C10/'Table 6.7.1.1'!$D10</f>
        <v>89.95295698924731</v>
      </c>
      <c r="D8" s="17">
        <f>100*'Table 6.7.1.1'!D10/'Table 6.7.1.1'!$D10</f>
        <v>100</v>
      </c>
      <c r="E8" s="17">
        <f>100*'Table 6.7.1.1'!E10/'Table 6.7.1.1'!$D10</f>
        <v>128.38415499928942</v>
      </c>
      <c r="F8" s="22">
        <f>100*'Table 6.7.1.1'!F10/'Table 6.7.1.1'!$D10</f>
        <v>174.275023299222</v>
      </c>
      <c r="G8" s="23" t="e">
        <f>100*'Table 6.7.1.1'!G10/'Table 6.7.1.1'!$D10</f>
        <v>#DIV/0!</v>
      </c>
      <c r="H8" s="17">
        <f>100*'Table 6.7.1.1'!H10/'Table 6.7.1.1'!$D10</f>
        <v>15.524193548387096</v>
      </c>
      <c r="I8" s="17">
        <f>100*'Table 6.7.1.1'!I10/'Table 6.7.1.1'!$D10</f>
        <v>8.389376021678444</v>
      </c>
      <c r="J8" s="17">
        <f>100*'Table 6.7.1.1'!J10/'Table 6.7.1.1'!$D10</f>
        <v>120.06048387096774</v>
      </c>
      <c r="K8" s="17">
        <f>100*'Table 6.7.1.1'!K10/'Table 6.7.1.1'!$D10</f>
        <v>37.836021505376344</v>
      </c>
      <c r="L8" s="17">
        <f>100*'Table 6.7.1.1'!L10/'Table 6.7.1.1'!$D10</f>
        <v>37.836021505376344</v>
      </c>
      <c r="M8" s="17">
        <f>100*'Table 6.7.1.1'!M10/'Table 6.7.1.1'!$D10</f>
        <v>0</v>
      </c>
      <c r="N8" s="20">
        <f>100*'Table 6.7.1.1'!N10/'Table 6.7.1.1'!$D10</f>
        <v>0</v>
      </c>
      <c r="O8" s="14"/>
    </row>
    <row r="9" spans="1:15" ht="12.75" customHeight="1">
      <c r="A9" s="14"/>
      <c r="B9" s="21" t="s">
        <v>8</v>
      </c>
      <c r="C9" s="17">
        <f>100*'Table 6.7.1.1'!C11/'Table 6.7.1.1'!$D11</f>
        <v>1205.8823529411766</v>
      </c>
      <c r="D9" s="17">
        <f>100*'Table 6.7.1.1'!D11/'Table 6.7.1.1'!$D11</f>
        <v>100</v>
      </c>
      <c r="E9" s="17">
        <f>100*'Table 6.7.1.1'!E11/'Table 6.7.1.1'!$D11</f>
        <v>38074.43419486066</v>
      </c>
      <c r="F9" s="22">
        <f>100*'Table 6.7.1.1'!F11/'Table 6.7.1.1'!$D11</f>
        <v>40381.66832164478</v>
      </c>
      <c r="G9" s="23" t="e">
        <f>100*'Table 6.7.1.1'!G11/'Table 6.7.1.1'!$D11</f>
        <v>#DIV/0!</v>
      </c>
      <c r="H9" s="17">
        <f>100*'Table 6.7.1.1'!H11/'Table 6.7.1.1'!$D11</f>
        <v>347.05882352941177</v>
      </c>
      <c r="I9" s="17">
        <f>100*'Table 6.7.1.1'!I11/'Table 6.7.1.1'!$D11</f>
        <v>32041.511756270233</v>
      </c>
      <c r="J9" s="17">
        <f>100*'Table 6.7.1.1'!J11/'Table 6.7.1.1'!$D11</f>
        <v>26252.941176470587</v>
      </c>
      <c r="K9" s="17">
        <f>100*'Table 6.7.1.1'!K11/'Table 6.7.1.1'!$D11</f>
        <v>264.70588235294116</v>
      </c>
      <c r="L9" s="17">
        <f>100*'Table 6.7.1.1'!L11/'Table 6.7.1.1'!$D11</f>
        <v>264.70588235294116</v>
      </c>
      <c r="M9" s="17">
        <f>100*'Table 6.7.1.1'!M11/'Table 6.7.1.1'!$D11</f>
        <v>0</v>
      </c>
      <c r="N9" s="20">
        <f>100*'Table 6.7.1.1'!N11/'Table 6.7.1.1'!$D11</f>
        <v>0</v>
      </c>
      <c r="O9" s="14"/>
    </row>
    <row r="10" spans="1:15" ht="12.75" customHeight="1">
      <c r="A10" s="14"/>
      <c r="B10" s="21" t="s">
        <v>20</v>
      </c>
      <c r="C10" s="17">
        <f>100*'Table 6.7.1.1'!C12/'Table 6.7.1.1'!$D12</f>
        <v>2724</v>
      </c>
      <c r="D10" s="17">
        <f>100*'Table 6.7.1.1'!D12/'Table 6.7.1.1'!$D12</f>
        <v>100</v>
      </c>
      <c r="E10" s="17">
        <f>100*'Table 6.7.1.1'!E12/'Table 6.7.1.1'!$D12</f>
        <v>15061.953094531147</v>
      </c>
      <c r="F10" s="22">
        <f>100*'Table 6.7.1.1'!F12/'Table 6.7.1.1'!$D12</f>
        <v>2559.5688401847606</v>
      </c>
      <c r="G10" s="23" t="e">
        <f>100*'Table 6.7.1.1'!G12/'Table 6.7.1.1'!$D12</f>
        <v>#DIV/0!</v>
      </c>
      <c r="H10" s="17">
        <f>100*'Table 6.7.1.1'!H12/'Table 6.7.1.1'!$D12</f>
        <v>15520</v>
      </c>
      <c r="I10" s="17">
        <f>100*'Table 6.7.1.1'!I12/'Table 6.7.1.1'!$D12</f>
        <v>47753.00669343778</v>
      </c>
      <c r="J10" s="17">
        <f>100*'Table 6.7.1.1'!J12/'Table 6.7.1.1'!$D12</f>
        <v>15632</v>
      </c>
      <c r="K10" s="17">
        <f>100*'Table 6.7.1.1'!K12/'Table 6.7.1.1'!$D12</f>
        <v>3436</v>
      </c>
      <c r="L10" s="17">
        <f>100*'Table 6.7.1.1'!L12/'Table 6.7.1.1'!$D12</f>
        <v>3436</v>
      </c>
      <c r="M10" s="17">
        <f>100*'Table 6.7.1.1'!M12/'Table 6.7.1.1'!$D12</f>
        <v>0</v>
      </c>
      <c r="N10" s="20">
        <f>100*'Table 6.7.1.1'!N12/'Table 6.7.1.1'!$D12</f>
        <v>0</v>
      </c>
      <c r="O10" s="14"/>
    </row>
    <row r="11" spans="1:15" ht="12.75" customHeight="1">
      <c r="A11" s="14"/>
      <c r="B11" s="21" t="s">
        <v>21</v>
      </c>
      <c r="C11" s="17">
        <f>100*'Table 6.7.1.1'!C13/'Table 6.7.1.1'!$D13</f>
        <v>105.46448087431693</v>
      </c>
      <c r="D11" s="17">
        <f>100*'Table 6.7.1.1'!D13/'Table 6.7.1.1'!$D13</f>
        <v>100</v>
      </c>
      <c r="E11" s="17">
        <f>100*'Table 6.7.1.1'!E13/'Table 6.7.1.1'!$D13</f>
        <v>355.7294636298153</v>
      </c>
      <c r="F11" s="22">
        <f>100*'Table 6.7.1.1'!F13/'Table 6.7.1.1'!$D13</f>
        <v>428.36564152933573</v>
      </c>
      <c r="G11" s="23" t="e">
        <f>100*'Table 6.7.1.1'!G13/'Table 6.7.1.1'!$D13</f>
        <v>#DIV/0!</v>
      </c>
      <c r="H11" s="17">
        <f>100*'Table 6.7.1.1'!H13/'Table 6.7.1.1'!$D13</f>
        <v>77.04918032786885</v>
      </c>
      <c r="I11" s="17">
        <f>100*'Table 6.7.1.1'!I13/'Table 6.7.1.1'!$D13</f>
        <v>165.80143577325376</v>
      </c>
      <c r="J11" s="17">
        <f>100*'Table 6.7.1.1'!J13/'Table 6.7.1.1'!$D13</f>
        <v>303.27868852459017</v>
      </c>
      <c r="K11" s="17">
        <f>100*'Table 6.7.1.1'!K13/'Table 6.7.1.1'!$D13</f>
        <v>87.97814207650273</v>
      </c>
      <c r="L11" s="17">
        <f>100*'Table 6.7.1.1'!L13/'Table 6.7.1.1'!$D13</f>
        <v>62.84153005464481</v>
      </c>
      <c r="M11" s="17">
        <f>100*'Table 6.7.1.1'!M13/'Table 6.7.1.1'!$D13</f>
        <v>25.136612021857925</v>
      </c>
      <c r="N11" s="20">
        <f>100*'Table 6.7.1.1'!N13/'Table 6.7.1.1'!$D13</f>
        <v>127.3224043715847</v>
      </c>
      <c r="O11" s="14"/>
    </row>
    <row r="12" spans="1:15" ht="12.75" customHeight="1">
      <c r="A12" s="14"/>
      <c r="B12" s="21" t="s">
        <v>22</v>
      </c>
      <c r="C12" s="17">
        <f>100*'Table 6.7.1.1'!C14/'Table 6.7.1.1'!$D14</f>
        <v>165.625</v>
      </c>
      <c r="D12" s="17">
        <f>100*'Table 6.7.1.1'!D14/'Table 6.7.1.1'!$D14</f>
        <v>100</v>
      </c>
      <c r="E12" s="17">
        <f>100*'Table 6.7.1.1'!E14/'Table 6.7.1.1'!$D14</f>
        <v>742.2029516918157</v>
      </c>
      <c r="F12" s="22">
        <f>100*'Table 6.7.1.1'!F14/'Table 6.7.1.1'!$D14</f>
        <v>854.6207500661145</v>
      </c>
      <c r="G12" s="23" t="e">
        <f>100*'Table 6.7.1.1'!G14/'Table 6.7.1.1'!$D14</f>
        <v>#DIV/0!</v>
      </c>
      <c r="H12" s="17">
        <f>100*'Table 6.7.1.1'!H14/'Table 6.7.1.1'!$D14</f>
        <v>300</v>
      </c>
      <c r="I12" s="17">
        <f>100*'Table 6.7.1.1'!I14/'Table 6.7.1.1'!$D14</f>
        <v>448.2545177482924</v>
      </c>
      <c r="J12" s="17">
        <f>100*'Table 6.7.1.1'!J14/'Table 6.7.1.1'!$D14</f>
        <v>1025</v>
      </c>
      <c r="K12" s="17">
        <f>100*'Table 6.7.1.1'!K14/'Table 6.7.1.1'!$D14</f>
        <v>309.375</v>
      </c>
      <c r="L12" s="17">
        <f>100*'Table 6.7.1.1'!L14/'Table 6.7.1.1'!$D14</f>
        <v>196.875</v>
      </c>
      <c r="M12" s="17">
        <f>100*'Table 6.7.1.1'!M14/'Table 6.7.1.1'!$D14</f>
        <v>112.5</v>
      </c>
      <c r="N12" s="20">
        <f>100*'Table 6.7.1.1'!N14/'Table 6.7.1.1'!$D14</f>
        <v>1043.75</v>
      </c>
      <c r="O12" s="14"/>
    </row>
    <row r="13" spans="1:16" ht="18" customHeight="1">
      <c r="A13" s="14"/>
      <c r="B13" s="24"/>
      <c r="C13" s="13" t="s">
        <v>23</v>
      </c>
      <c r="D13" s="15"/>
      <c r="E13" s="15"/>
      <c r="F13" s="15"/>
      <c r="G13" s="15"/>
      <c r="H13" s="15"/>
      <c r="I13" s="15"/>
      <c r="J13" s="15"/>
      <c r="K13" s="15"/>
      <c r="L13" s="15"/>
      <c r="M13" s="15"/>
      <c r="N13" s="15"/>
      <c r="O13" s="25"/>
      <c r="P13" s="26"/>
    </row>
    <row r="14" spans="1:15" ht="18" customHeight="1">
      <c r="A14" s="14"/>
      <c r="B14" s="16" t="s">
        <v>17</v>
      </c>
      <c r="C14" s="27">
        <f>100*'Table 6.7.1.1'!C30/'Table 6.7.1.1'!$D30</f>
        <v>144.10799899066365</v>
      </c>
      <c r="D14" s="27">
        <f>100*'Table 6.7.1.1'!D30/'Table 6.7.1.1'!$D30</f>
        <v>100</v>
      </c>
      <c r="E14" s="27">
        <f>100*'Table 6.7.1.1'!E30/'Table 6.7.1.1'!$D30</f>
        <v>334.7940017270835</v>
      </c>
      <c r="F14" s="28">
        <f>100*'Table 6.7.1.1'!F30/'Table 6.7.1.1'!$D30</f>
        <v>317.10825132475395</v>
      </c>
      <c r="G14" s="29"/>
      <c r="H14" s="27">
        <f>100*'Table 6.7.1.1'!H30/'Table 6.7.1.1'!$D30</f>
        <v>121.70073176886197</v>
      </c>
      <c r="I14" s="27">
        <f>100*'Table 6.7.1.1'!I30/'Table 6.7.1.1'!$D30</f>
        <v>467.8021700731769</v>
      </c>
      <c r="J14" s="27">
        <f>100*'Table 6.7.1.1'!J30/'Table 6.7.1.1'!$D30</f>
        <v>120.4138279081504</v>
      </c>
      <c r="K14" s="27">
        <f>100*'Table 6.7.1.1'!K30/'Table 6.7.1.1'!$D30</f>
        <v>75.4478930103457</v>
      </c>
      <c r="L14" s="27">
        <f>100*'Table 6.7.1.1'!L30/'Table 6.7.1.1'!$D30</f>
        <v>65.7582639414585</v>
      </c>
      <c r="M14" s="27">
        <f>100*'Table 6.7.1.1'!M30/'Table 6.7.1.1'!$D30</f>
        <v>9.689629068887207</v>
      </c>
      <c r="N14" s="30">
        <f>100*'Table 6.7.1.1'!N30/'Table 6.7.1.1'!$D30</f>
        <v>42.94726217511986</v>
      </c>
      <c r="O14" s="14"/>
    </row>
    <row r="15" spans="1:15" ht="12.75" customHeight="1">
      <c r="A15" s="14"/>
      <c r="B15" s="21" t="s">
        <v>18</v>
      </c>
      <c r="C15" s="17">
        <f>100*'Table 6.7.1.1'!C31/'Table 6.7.1.1'!$D31</f>
        <v>124.74526928675401</v>
      </c>
      <c r="D15" s="17">
        <f>100*'Table 6.7.1.1'!D31/'Table 6.7.1.1'!$D31</f>
        <v>100</v>
      </c>
      <c r="E15" s="17">
        <f>100*'Table 6.7.1.1'!E31/'Table 6.7.1.1'!$D31</f>
        <v>284.1821433336094</v>
      </c>
      <c r="F15" s="31">
        <f>100*'Table 6.7.1.1'!F31/'Table 6.7.1.1'!$D31</f>
        <v>307.5691411935953</v>
      </c>
      <c r="G15" s="32"/>
      <c r="H15" s="17">
        <f>100*'Table 6.7.1.1'!H31/'Table 6.7.1.1'!$D31</f>
        <v>25.61863173216885</v>
      </c>
      <c r="I15" s="17">
        <f>100*'Table 6.7.1.1'!I31/'Table 6.7.1.1'!$D31</f>
        <v>108.29694323144105</v>
      </c>
      <c r="J15" s="17">
        <f>100*'Table 6.7.1.1'!J31/'Table 6.7.1.1'!$D31</f>
        <v>116.30276564774381</v>
      </c>
      <c r="K15" s="17">
        <f>100*'Table 6.7.1.1'!K31/'Table 6.7.1.1'!$D31</f>
        <v>80.2037845705968</v>
      </c>
      <c r="L15" s="17">
        <f>100*'Table 6.7.1.1'!L31/'Table 6.7.1.1'!$D31</f>
        <v>57.64192139737991</v>
      </c>
      <c r="M15" s="17">
        <f>100*'Table 6.7.1.1'!M31/'Table 6.7.1.1'!$D31</f>
        <v>22.707423580786028</v>
      </c>
      <c r="N15" s="20">
        <f>100*'Table 6.7.1.1'!N31/'Table 6.7.1.1'!$D31</f>
        <v>85.58951965065502</v>
      </c>
      <c r="O15" s="14"/>
    </row>
    <row r="16" spans="1:15" ht="12.75" customHeight="1">
      <c r="A16" s="14"/>
      <c r="B16" s="21" t="s">
        <v>19</v>
      </c>
      <c r="C16" s="17">
        <f>100*'Table 6.7.1.1'!C32/'Table 6.7.1.1'!$D32</f>
        <v>85.96141051230872</v>
      </c>
      <c r="D16" s="17">
        <f>100*'Table 6.7.1.1'!D32/'Table 6.7.1.1'!$D32</f>
        <v>100</v>
      </c>
      <c r="E16" s="17">
        <f>100*'Table 6.7.1.1'!E32/'Table 6.7.1.1'!$D32</f>
        <v>75.19381851744816</v>
      </c>
      <c r="F16" s="31">
        <f>100*'Table 6.7.1.1'!F32/'Table 6.7.1.1'!$D32</f>
        <v>84.49767132401863</v>
      </c>
      <c r="G16" s="32"/>
      <c r="H16" s="17">
        <f>100*'Table 6.7.1.1'!H32/'Table 6.7.1.1'!$D32</f>
        <v>15.335994677312042</v>
      </c>
      <c r="I16" s="17">
        <f>100*'Table 6.7.1.1'!I32/'Table 6.7.1.1'!$D32</f>
        <v>5.222887558216899</v>
      </c>
      <c r="J16" s="17">
        <f>100*'Table 6.7.1.1'!J32/'Table 6.7.1.1'!$D32</f>
        <v>60.146373918829006</v>
      </c>
      <c r="K16" s="17">
        <f>100*'Table 6.7.1.1'!K32/'Table 6.7.1.1'!$D32</f>
        <v>37.125748502994014</v>
      </c>
      <c r="L16" s="17">
        <f>100*'Table 6.7.1.1'!L32/'Table 6.7.1.1'!$D32</f>
        <v>37.125748502994014</v>
      </c>
      <c r="M16" s="17">
        <f>100*'Table 6.7.1.1'!M32/'Table 6.7.1.1'!$D32</f>
        <v>0</v>
      </c>
      <c r="N16" s="20">
        <f>100*'Table 6.7.1.1'!N32/'Table 6.7.1.1'!$D32</f>
        <v>0</v>
      </c>
      <c r="O16" s="14"/>
    </row>
    <row r="17" spans="1:15" ht="12.75" customHeight="1">
      <c r="A17" s="14"/>
      <c r="B17" s="21" t="s">
        <v>8</v>
      </c>
      <c r="C17" s="17">
        <f>100*'Table 6.7.1.1'!C33/'Table 6.7.1.1'!$D33</f>
        <v>4570.37037037037</v>
      </c>
      <c r="D17" s="17">
        <f>100*'Table 6.7.1.1'!D33/'Table 6.7.1.1'!$D33</f>
        <v>100</v>
      </c>
      <c r="E17" s="17">
        <f>100*'Table 6.7.1.1'!E33/'Table 6.7.1.1'!$D33</f>
        <v>25244.80331790884</v>
      </c>
      <c r="F17" s="31">
        <f>100*'Table 6.7.1.1'!F33/'Table 6.7.1.1'!$D33</f>
        <v>25392.59259259259</v>
      </c>
      <c r="G17" s="32"/>
      <c r="H17" s="17">
        <f>100*'Table 6.7.1.1'!H33/'Table 6.7.1.1'!$D33</f>
        <v>233.33333333333334</v>
      </c>
      <c r="I17" s="17">
        <f>100*'Table 6.7.1.1'!I33/'Table 6.7.1.1'!$D33</f>
        <v>24133.333333333332</v>
      </c>
      <c r="J17" s="17">
        <f>100*'Table 6.7.1.1'!J33/'Table 6.7.1.1'!$D33</f>
        <v>1000</v>
      </c>
      <c r="K17" s="17">
        <f>100*'Table 6.7.1.1'!K33/'Table 6.7.1.1'!$D33</f>
        <v>229.62962962962962</v>
      </c>
      <c r="L17" s="17">
        <f>100*'Table 6.7.1.1'!L33/'Table 6.7.1.1'!$D33</f>
        <v>229.62962962962962</v>
      </c>
      <c r="M17" s="17">
        <f>100*'Table 6.7.1.1'!M33/'Table 6.7.1.1'!$D33</f>
        <v>0</v>
      </c>
      <c r="N17" s="20">
        <f>100*'Table 6.7.1.1'!N33/'Table 6.7.1.1'!$D33</f>
        <v>0</v>
      </c>
      <c r="O17" s="14"/>
    </row>
    <row r="18" spans="1:15" ht="12.75" customHeight="1">
      <c r="A18" s="14"/>
      <c r="B18" s="21" t="s">
        <v>20</v>
      </c>
      <c r="C18" s="17">
        <f>100*'Table 6.7.1.1'!C34/'Table 6.7.1.1'!$D34</f>
        <v>2812</v>
      </c>
      <c r="D18" s="17">
        <f>100*'Table 6.7.1.1'!D34/'Table 6.7.1.1'!$D34</f>
        <v>100</v>
      </c>
      <c r="E18" s="17">
        <f>100*'Table 6.7.1.1'!E34/'Table 6.7.1.1'!$D34</f>
        <v>5652.853811758602</v>
      </c>
      <c r="F18" s="31">
        <f>100*'Table 6.7.1.1'!F34/'Table 6.7.1.1'!$D34</f>
        <v>772</v>
      </c>
      <c r="G18" s="32"/>
      <c r="H18" s="17">
        <f>100*'Table 6.7.1.1'!H34/'Table 6.7.1.1'!$D34</f>
        <v>15540</v>
      </c>
      <c r="I18" s="17">
        <f>100*'Table 6.7.1.1'!I34/'Table 6.7.1.1'!$D34</f>
        <v>42360</v>
      </c>
      <c r="J18" s="17">
        <f>100*'Table 6.7.1.1'!J34/'Table 6.7.1.1'!$D34</f>
        <v>5108</v>
      </c>
      <c r="K18" s="17">
        <f>100*'Table 6.7.1.1'!K34/'Table 6.7.1.1'!$D34</f>
        <v>3416</v>
      </c>
      <c r="L18" s="17">
        <f>100*'Table 6.7.1.1'!L34/'Table 6.7.1.1'!$D34</f>
        <v>3416</v>
      </c>
      <c r="M18" s="17">
        <f>100*'Table 6.7.1.1'!M34/'Table 6.7.1.1'!$D34</f>
        <v>0</v>
      </c>
      <c r="N18" s="20">
        <f>100*'Table 6.7.1.1'!N34/'Table 6.7.1.1'!$D34</f>
        <v>0</v>
      </c>
      <c r="O18" s="14"/>
    </row>
    <row r="19" spans="1:15" ht="12.75" customHeight="1">
      <c r="A19" s="14"/>
      <c r="B19" s="21" t="s">
        <v>21</v>
      </c>
      <c r="C19" s="17">
        <f>100*'Table 6.7.1.1'!C35/'Table 6.7.1.1'!$D35</f>
        <v>137.2972972972973</v>
      </c>
      <c r="D19" s="17">
        <f>100*'Table 6.7.1.1'!D35/'Table 6.7.1.1'!$D35</f>
        <v>100</v>
      </c>
      <c r="E19" s="17">
        <f>100*'Table 6.7.1.1'!E35/'Table 6.7.1.1'!$D35</f>
        <v>323.56407243714165</v>
      </c>
      <c r="F19" s="31">
        <f>100*'Table 6.7.1.1'!F35/'Table 6.7.1.1'!$D35</f>
        <v>337.8378378378378</v>
      </c>
      <c r="G19" s="32"/>
      <c r="H19" s="17">
        <f>100*'Table 6.7.1.1'!H35/'Table 6.7.1.1'!$D35</f>
        <v>76.75675675675676</v>
      </c>
      <c r="I19" s="17">
        <f>100*'Table 6.7.1.1'!I35/'Table 6.7.1.1'!$D35</f>
        <v>216.21621621621622</v>
      </c>
      <c r="J19" s="17">
        <f>100*'Table 6.7.1.1'!J35/'Table 6.7.1.1'!$D35</f>
        <v>145.94594594594594</v>
      </c>
      <c r="K19" s="17">
        <f>100*'Table 6.7.1.1'!K35/'Table 6.7.1.1'!$D35</f>
        <v>87.02702702702703</v>
      </c>
      <c r="L19" s="17">
        <f>100*'Table 6.7.1.1'!L35/'Table 6.7.1.1'!$D35</f>
        <v>62.16216216216216</v>
      </c>
      <c r="M19" s="17">
        <f>100*'Table 6.7.1.1'!M35/'Table 6.7.1.1'!$D35</f>
        <v>24.864864864864863</v>
      </c>
      <c r="N19" s="20">
        <f>100*'Table 6.7.1.1'!N35/'Table 6.7.1.1'!$D35</f>
        <v>127.56756756756756</v>
      </c>
      <c r="O19" s="14"/>
    </row>
    <row r="20" spans="1:15" ht="12.75" customHeight="1">
      <c r="A20" s="33"/>
      <c r="B20" s="34" t="s">
        <v>22</v>
      </c>
      <c r="C20" s="35">
        <f>100*'Table 6.7.1.1'!C36/'Table 6.7.1.1'!$D36</f>
        <v>236.36363636363637</v>
      </c>
      <c r="D20" s="35">
        <f>100*'Table 6.7.1.1'!D36/'Table 6.7.1.1'!$D36</f>
        <v>100</v>
      </c>
      <c r="E20" s="35">
        <f>100*'Table 6.7.1.1'!E36/'Table 6.7.1.1'!$D36</f>
        <v>691.8936252247931</v>
      </c>
      <c r="F20" s="36">
        <f>100*'Table 6.7.1.1'!F36/'Table 6.7.1.1'!$D36</f>
        <v>730.3030303030303</v>
      </c>
      <c r="G20" s="37"/>
      <c r="H20" s="35">
        <f>100*'Table 6.7.1.1'!H36/'Table 6.7.1.1'!$D36</f>
        <v>290.90909090909093</v>
      </c>
      <c r="I20" s="35">
        <f>100*'Table 6.7.1.1'!I36/'Table 6.7.1.1'!$D36</f>
        <v>403.030303030303</v>
      </c>
      <c r="J20" s="35">
        <f>100*'Table 6.7.1.1'!J36/'Table 6.7.1.1'!$D36</f>
        <v>1051.5151515151515</v>
      </c>
      <c r="K20" s="35">
        <f>100*'Table 6.7.1.1'!K36/'Table 6.7.1.1'!$D36</f>
        <v>306.06060606060606</v>
      </c>
      <c r="L20" s="35">
        <f>100*'Table 6.7.1.1'!L36/'Table 6.7.1.1'!$D36</f>
        <v>193.93939393939394</v>
      </c>
      <c r="M20" s="35">
        <f>100*'Table 6.7.1.1'!M36/'Table 6.7.1.1'!$D36</f>
        <v>112.12121212121212</v>
      </c>
      <c r="N20" s="38">
        <f>100*'Table 6.7.1.1'!N36/'Table 6.7.1.1'!$D36</f>
        <v>1006.060606060606</v>
      </c>
      <c r="O20" s="14"/>
    </row>
    <row r="21" spans="1:15" s="41" customFormat="1" ht="18" customHeight="1">
      <c r="A21" s="39" t="s">
        <v>24</v>
      </c>
      <c r="B21" s="40">
        <v>41535</v>
      </c>
      <c r="C21" s="40"/>
      <c r="D21" s="40"/>
      <c r="E21" s="40"/>
      <c r="F21" s="40"/>
      <c r="G21" s="40"/>
      <c r="H21" s="40"/>
      <c r="O21" s="42"/>
    </row>
    <row r="22" spans="1:15" s="46" customFormat="1" ht="18" customHeight="1">
      <c r="A22" s="43" t="s">
        <v>25</v>
      </c>
      <c r="B22" s="44" t="s">
        <v>26</v>
      </c>
      <c r="C22" s="44"/>
      <c r="D22" s="44"/>
      <c r="E22" s="44"/>
      <c r="F22" s="44"/>
      <c r="G22" s="44"/>
      <c r="H22" s="44"/>
      <c r="I22" s="44"/>
      <c r="J22" s="44"/>
      <c r="K22" s="44"/>
      <c r="L22" s="44"/>
      <c r="M22" s="44"/>
      <c r="N22" s="44"/>
      <c r="O22" s="45"/>
    </row>
    <row r="23" spans="1:15" ht="18" customHeight="1">
      <c r="A23" s="47" t="s">
        <v>27</v>
      </c>
      <c r="B23" s="48"/>
      <c r="C23" s="49"/>
      <c r="D23" s="49"/>
      <c r="E23" s="49"/>
      <c r="F23" s="49"/>
      <c r="G23" s="49"/>
      <c r="H23" s="49"/>
      <c r="I23" s="49"/>
      <c r="J23" s="48"/>
      <c r="K23" s="48"/>
      <c r="L23" s="48"/>
      <c r="M23" s="48"/>
      <c r="N23" s="48"/>
      <c r="O23" s="14"/>
    </row>
    <row r="24" spans="1:14" ht="24.75" customHeight="1">
      <c r="A24" s="50" t="s">
        <v>28</v>
      </c>
      <c r="B24" s="51" t="s">
        <v>29</v>
      </c>
      <c r="C24" s="51"/>
      <c r="D24" s="51"/>
      <c r="E24" s="51"/>
      <c r="F24" s="51"/>
      <c r="G24" s="51"/>
      <c r="H24" s="51"/>
      <c r="I24" s="51"/>
      <c r="J24" s="51"/>
      <c r="K24" s="51"/>
      <c r="L24" s="51"/>
      <c r="M24" s="51"/>
      <c r="N24" s="51"/>
    </row>
    <row r="25" spans="1:12" ht="24.75" customHeight="1">
      <c r="A25" s="52" t="s">
        <v>30</v>
      </c>
      <c r="B25" s="52"/>
      <c r="C25" s="52"/>
      <c r="D25" s="52"/>
      <c r="E25" s="52"/>
      <c r="F25" s="52"/>
      <c r="G25" s="52"/>
      <c r="H25" s="52"/>
      <c r="I25" s="52"/>
      <c r="J25" s="52"/>
      <c r="K25" s="52"/>
      <c r="L25" s="52"/>
    </row>
  </sheetData>
  <sheetProtection/>
  <mergeCells count="26">
    <mergeCell ref="B24:N24"/>
    <mergeCell ref="A25:L25"/>
    <mergeCell ref="F17:G17"/>
    <mergeCell ref="F18:G18"/>
    <mergeCell ref="F19:G19"/>
    <mergeCell ref="F20:G20"/>
    <mergeCell ref="B21:H21"/>
    <mergeCell ref="B22:N22"/>
    <mergeCell ref="F11:G11"/>
    <mergeCell ref="F12:G12"/>
    <mergeCell ref="C13:N13"/>
    <mergeCell ref="F14:G14"/>
    <mergeCell ref="F15:G15"/>
    <mergeCell ref="F16:G16"/>
    <mergeCell ref="C5:N5"/>
    <mergeCell ref="F6:G6"/>
    <mergeCell ref="F7:G7"/>
    <mergeCell ref="F8:G8"/>
    <mergeCell ref="F9:G9"/>
    <mergeCell ref="F10:G10"/>
    <mergeCell ref="A1:N1"/>
    <mergeCell ref="A2:N2"/>
    <mergeCell ref="A3:B4"/>
    <mergeCell ref="C3:J3"/>
    <mergeCell ref="K3:M3"/>
    <mergeCell ref="N3:N4"/>
  </mergeCells>
  <printOptions/>
  <pageMargins left="0.7" right="0.7" top="0.75" bottom="0.75" header="0.3" footer="0.3"/>
  <pageSetup horizontalDpi="300" verticalDpi="300" orientation="portrait" scale="73" r:id="rId1"/>
</worksheet>
</file>

<file path=xl/worksheets/sheet2.xml><?xml version="1.0" encoding="utf-8"?>
<worksheet xmlns="http://schemas.openxmlformats.org/spreadsheetml/2006/main" xmlns:r="http://schemas.openxmlformats.org/officeDocument/2006/relationships">
  <dimension ref="A1:BU51"/>
  <sheetViews>
    <sheetView view="pageBreakPreview" zoomScaleNormal="90" zoomScaleSheetLayoutView="100" zoomScalePageLayoutView="0" workbookViewId="0" topLeftCell="A1">
      <pane xSplit="2" ySplit="5" topLeftCell="C48" activePane="bottomRight" state="frozen"/>
      <selection pane="topLeft" activeCell="A25" sqref="A25:IV25"/>
      <selection pane="topRight" activeCell="A25" sqref="A25:IV25"/>
      <selection pane="bottomLeft" activeCell="A25" sqref="A25:IV25"/>
      <selection pane="bottomRight" activeCell="A25" sqref="A25:IV25"/>
    </sheetView>
  </sheetViews>
  <sheetFormatPr defaultColWidth="9.140625" defaultRowHeight="15"/>
  <cols>
    <col min="1" max="1" width="6.7109375" style="2" customWidth="1"/>
    <col min="2" max="2" width="24.140625" style="2" customWidth="1"/>
    <col min="3" max="5" width="10.7109375" style="2" customWidth="1"/>
    <col min="6" max="15" width="9.7109375" style="2" customWidth="1"/>
    <col min="16" max="16384" width="9.140625" style="2" customWidth="1"/>
  </cols>
  <sheetData>
    <row r="1" spans="1:15" ht="18" customHeight="1">
      <c r="A1" s="1" t="s">
        <v>31</v>
      </c>
      <c r="B1" s="1"/>
      <c r="C1" s="1"/>
      <c r="D1" s="1"/>
      <c r="E1" s="1"/>
      <c r="F1" s="1"/>
      <c r="G1" s="1"/>
      <c r="H1" s="1"/>
      <c r="I1" s="1"/>
      <c r="J1" s="1"/>
      <c r="K1" s="1"/>
      <c r="L1" s="1"/>
      <c r="M1" s="1"/>
      <c r="N1" s="1"/>
      <c r="O1" s="1"/>
    </row>
    <row r="2" spans="1:15" ht="18" customHeight="1" thickBot="1">
      <c r="A2" s="3" t="s">
        <v>32</v>
      </c>
      <c r="B2" s="3"/>
      <c r="C2" s="3"/>
      <c r="D2" s="3"/>
      <c r="E2" s="3"/>
      <c r="F2" s="3"/>
      <c r="G2" s="3"/>
      <c r="H2" s="3"/>
      <c r="I2" s="3"/>
      <c r="J2" s="3"/>
      <c r="K2" s="3"/>
      <c r="L2" s="3"/>
      <c r="M2" s="3"/>
      <c r="N2" s="3"/>
      <c r="O2" s="3"/>
    </row>
    <row r="3" spans="1:15" s="9" customFormat="1" ht="18" customHeight="1" thickTop="1">
      <c r="A3" s="4" t="s">
        <v>2</v>
      </c>
      <c r="B3" s="5"/>
      <c r="C3" s="6" t="s">
        <v>3</v>
      </c>
      <c r="D3" s="6"/>
      <c r="E3" s="6"/>
      <c r="F3" s="6"/>
      <c r="G3" s="6"/>
      <c r="H3" s="6"/>
      <c r="I3" s="6"/>
      <c r="J3" s="6"/>
      <c r="K3" s="6" t="s">
        <v>4</v>
      </c>
      <c r="L3" s="6"/>
      <c r="M3" s="6"/>
      <c r="N3" s="53" t="s">
        <v>3</v>
      </c>
      <c r="O3" s="7" t="s">
        <v>33</v>
      </c>
    </row>
    <row r="4" spans="1:15" ht="24.75" customHeight="1">
      <c r="A4" s="10"/>
      <c r="B4" s="11"/>
      <c r="C4" s="12" t="s">
        <v>6</v>
      </c>
      <c r="D4" s="12" t="s">
        <v>7</v>
      </c>
      <c r="E4" s="12" t="s">
        <v>8</v>
      </c>
      <c r="F4" s="12" t="s">
        <v>9</v>
      </c>
      <c r="G4" s="12" t="s">
        <v>10</v>
      </c>
      <c r="H4" s="12" t="s">
        <v>11</v>
      </c>
      <c r="I4" s="12" t="s">
        <v>12</v>
      </c>
      <c r="J4" s="12" t="s">
        <v>34</v>
      </c>
      <c r="K4" s="12" t="s">
        <v>6</v>
      </c>
      <c r="L4" s="12" t="s">
        <v>14</v>
      </c>
      <c r="M4" s="12" t="s">
        <v>35</v>
      </c>
      <c r="N4" s="54"/>
      <c r="O4" s="13"/>
    </row>
    <row r="5" spans="3:73" ht="18" customHeight="1">
      <c r="C5" s="13" t="s">
        <v>16</v>
      </c>
      <c r="D5" s="15"/>
      <c r="E5" s="15"/>
      <c r="F5" s="15"/>
      <c r="G5" s="15"/>
      <c r="H5" s="15"/>
      <c r="I5" s="15"/>
      <c r="J5" s="15"/>
      <c r="K5" s="15"/>
      <c r="L5" s="15"/>
      <c r="M5" s="15"/>
      <c r="N5" s="15"/>
      <c r="O5" s="5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2:15" ht="18" customHeight="1">
      <c r="B6" s="16" t="s">
        <v>36</v>
      </c>
      <c r="C6" s="17">
        <v>63612</v>
      </c>
      <c r="D6" s="17">
        <v>45566</v>
      </c>
      <c r="E6" s="56">
        <v>14763</v>
      </c>
      <c r="F6" s="57">
        <f>F28-F17-G17</f>
        <v>1270</v>
      </c>
      <c r="G6" s="58"/>
      <c r="H6" s="17">
        <v>14763</v>
      </c>
      <c r="I6" s="56"/>
      <c r="J6" s="17">
        <v>3823</v>
      </c>
      <c r="K6" s="17">
        <v>11942</v>
      </c>
      <c r="L6" s="17"/>
      <c r="M6" s="59"/>
      <c r="N6" s="17"/>
      <c r="O6" s="60" t="s">
        <v>37</v>
      </c>
    </row>
    <row r="7" spans="1:15" ht="18" customHeight="1">
      <c r="A7" s="14"/>
      <c r="B7" s="16" t="s">
        <v>38</v>
      </c>
      <c r="C7" s="17">
        <v>188186419</v>
      </c>
      <c r="D7" s="17">
        <v>156230252</v>
      </c>
      <c r="E7" s="56">
        <f>E29-E18</f>
        <v>7292284</v>
      </c>
      <c r="F7" s="61">
        <f>F29-F18-G18</f>
        <v>5274935</v>
      </c>
      <c r="G7" s="62"/>
      <c r="H7" s="17">
        <v>24220209</v>
      </c>
      <c r="I7" s="56">
        <f>I29-I18</f>
        <v>2017349</v>
      </c>
      <c r="J7" s="17">
        <v>7735958</v>
      </c>
      <c r="K7" s="17">
        <v>35757579</v>
      </c>
      <c r="L7" s="17"/>
      <c r="M7" s="59"/>
      <c r="N7" s="17">
        <v>41128621</v>
      </c>
      <c r="O7" s="60" t="s">
        <v>39</v>
      </c>
    </row>
    <row r="8" spans="1:15" ht="18" customHeight="1">
      <c r="A8" s="14"/>
      <c r="B8" s="16" t="s">
        <v>17</v>
      </c>
      <c r="C8" s="63">
        <v>4463</v>
      </c>
      <c r="D8" s="63">
        <v>3915</v>
      </c>
      <c r="E8" s="64">
        <f>(E$29*E30-E$18*E19)/E$7</f>
        <v>17019.76534800345</v>
      </c>
      <c r="F8" s="65">
        <f>(F$29*F30-F$18*F19-G$18*G19)/F$7</f>
        <v>16312.462457831234</v>
      </c>
      <c r="G8" s="66" t="e">
        <f aca="true" t="shared" si="0" ref="G8:G15">(G$29*G30-G$18*G19)/G$7</f>
        <v>#DIV/0!</v>
      </c>
      <c r="H8" s="63">
        <v>4813</v>
      </c>
      <c r="I8" s="64">
        <f aca="true" t="shared" si="1" ref="I8:I15">(I$29*I30-I$18*I19)/I$7</f>
        <v>18869.210719612718</v>
      </c>
      <c r="J8" s="63">
        <v>14439</v>
      </c>
      <c r="K8" s="63">
        <v>2983</v>
      </c>
      <c r="L8" s="63">
        <v>2601</v>
      </c>
      <c r="M8" s="67">
        <v>382</v>
      </c>
      <c r="N8" s="63">
        <v>1686</v>
      </c>
      <c r="O8" s="67"/>
    </row>
    <row r="9" spans="1:15" ht="12.75" customHeight="1">
      <c r="A9" s="14"/>
      <c r="B9" s="21" t="s">
        <v>18</v>
      </c>
      <c r="C9" s="63">
        <v>654</v>
      </c>
      <c r="D9" s="63">
        <v>681</v>
      </c>
      <c r="E9" s="64">
        <f aca="true" t="shared" si="2" ref="E9:E15">(E$29*E31-E$18*E20)/E$7</f>
        <v>2077.0088508620893</v>
      </c>
      <c r="F9" s="65">
        <f aca="true" t="shared" si="3" ref="F9:F15">(F$29*F31-F$18*F20-G$18*G20)/F$7</f>
        <v>2569.335087541363</v>
      </c>
      <c r="G9" s="66" t="e">
        <f t="shared" si="0"/>
        <v>#DIV/0!</v>
      </c>
      <c r="H9" s="63">
        <v>175</v>
      </c>
      <c r="I9" s="64">
        <f t="shared" si="1"/>
        <v>789.6813248476094</v>
      </c>
      <c r="J9" s="63">
        <v>1611</v>
      </c>
      <c r="K9" s="63">
        <v>550</v>
      </c>
      <c r="L9" s="63">
        <v>394</v>
      </c>
      <c r="M9" s="63">
        <v>156</v>
      </c>
      <c r="N9" s="63">
        <v>583</v>
      </c>
      <c r="O9" s="67"/>
    </row>
    <row r="10" spans="1:15" ht="12.75" customHeight="1">
      <c r="A10" s="14"/>
      <c r="B10" s="21" t="s">
        <v>19</v>
      </c>
      <c r="C10" s="63">
        <v>2677</v>
      </c>
      <c r="D10" s="63">
        <v>2976</v>
      </c>
      <c r="E10" s="64">
        <f t="shared" si="2"/>
        <v>3820.712452778853</v>
      </c>
      <c r="F10" s="65">
        <f t="shared" si="3"/>
        <v>5186.424693384847</v>
      </c>
      <c r="G10" s="66" t="e">
        <f t="shared" si="0"/>
        <v>#DIV/0!</v>
      </c>
      <c r="H10" s="63">
        <v>462</v>
      </c>
      <c r="I10" s="64">
        <f t="shared" si="1"/>
        <v>249.6678304051505</v>
      </c>
      <c r="J10" s="63">
        <v>3573</v>
      </c>
      <c r="K10" s="63">
        <v>1126</v>
      </c>
      <c r="L10" s="63">
        <v>1126</v>
      </c>
      <c r="M10" s="63">
        <v>0</v>
      </c>
      <c r="N10" s="63">
        <v>0</v>
      </c>
      <c r="O10" s="67"/>
    </row>
    <row r="11" spans="1:15" ht="12.75" customHeight="1">
      <c r="A11" s="14"/>
      <c r="B11" s="21" t="s">
        <v>8</v>
      </c>
      <c r="C11" s="63">
        <v>205</v>
      </c>
      <c r="D11" s="63">
        <v>17</v>
      </c>
      <c r="E11" s="64">
        <f t="shared" si="2"/>
        <v>6472.653813126312</v>
      </c>
      <c r="F11" s="65">
        <f t="shared" si="3"/>
        <v>6864.883614679612</v>
      </c>
      <c r="G11" s="66" t="e">
        <f t="shared" si="0"/>
        <v>#DIV/0!</v>
      </c>
      <c r="H11" s="63">
        <v>59</v>
      </c>
      <c r="I11" s="64">
        <f t="shared" si="1"/>
        <v>5447.0569985659395</v>
      </c>
      <c r="J11" s="63">
        <v>4463</v>
      </c>
      <c r="K11" s="63">
        <v>45</v>
      </c>
      <c r="L11" s="63">
        <v>45</v>
      </c>
      <c r="M11" s="63">
        <v>0</v>
      </c>
      <c r="N11" s="63">
        <v>0</v>
      </c>
      <c r="O11" s="67"/>
    </row>
    <row r="12" spans="1:15" ht="12.75" customHeight="1">
      <c r="A12" s="14"/>
      <c r="B12" s="21" t="s">
        <v>20</v>
      </c>
      <c r="C12" s="63">
        <v>681</v>
      </c>
      <c r="D12" s="63">
        <v>25</v>
      </c>
      <c r="E12" s="64">
        <f t="shared" si="2"/>
        <v>3765.488273632787</v>
      </c>
      <c r="F12" s="65">
        <f t="shared" si="3"/>
        <v>639.8922100461901</v>
      </c>
      <c r="G12" s="66" t="e">
        <f t="shared" si="0"/>
        <v>#DIV/0!</v>
      </c>
      <c r="H12" s="63">
        <v>3880</v>
      </c>
      <c r="I12" s="64">
        <f t="shared" si="1"/>
        <v>11938.251673359444</v>
      </c>
      <c r="J12" s="63">
        <v>3908</v>
      </c>
      <c r="K12" s="63">
        <v>859</v>
      </c>
      <c r="L12" s="63">
        <v>859</v>
      </c>
      <c r="M12" s="63">
        <v>0</v>
      </c>
      <c r="N12" s="63">
        <v>0</v>
      </c>
      <c r="O12" s="67"/>
    </row>
    <row r="13" spans="1:15" ht="12.75" customHeight="1">
      <c r="A13" s="14"/>
      <c r="B13" s="21" t="s">
        <v>21</v>
      </c>
      <c r="C13" s="63">
        <v>193</v>
      </c>
      <c r="D13" s="63">
        <v>183</v>
      </c>
      <c r="E13" s="64">
        <f t="shared" si="2"/>
        <v>650.984918442562</v>
      </c>
      <c r="F13" s="65">
        <f t="shared" si="3"/>
        <v>783.9091239986843</v>
      </c>
      <c r="G13" s="66" t="e">
        <f t="shared" si="0"/>
        <v>#DIV/0!</v>
      </c>
      <c r="H13" s="63">
        <v>141</v>
      </c>
      <c r="I13" s="64">
        <f t="shared" si="1"/>
        <v>303.4166274650544</v>
      </c>
      <c r="J13" s="63">
        <v>555</v>
      </c>
      <c r="K13" s="63">
        <v>161</v>
      </c>
      <c r="L13" s="63">
        <v>115</v>
      </c>
      <c r="M13" s="63">
        <v>46</v>
      </c>
      <c r="N13" s="63">
        <v>233</v>
      </c>
      <c r="O13" s="68" t="s">
        <v>40</v>
      </c>
    </row>
    <row r="14" spans="1:15" ht="12.75" customHeight="1">
      <c r="A14" s="14"/>
      <c r="B14" s="21" t="s">
        <v>22</v>
      </c>
      <c r="C14" s="63">
        <v>53</v>
      </c>
      <c r="D14" s="63">
        <v>32</v>
      </c>
      <c r="E14" s="64">
        <f t="shared" si="2"/>
        <v>237.504944541381</v>
      </c>
      <c r="F14" s="65">
        <f t="shared" si="3"/>
        <v>273.47864002115665</v>
      </c>
      <c r="G14" s="66" t="e">
        <f t="shared" si="0"/>
        <v>#DIV/0!</v>
      </c>
      <c r="H14" s="63">
        <v>96</v>
      </c>
      <c r="I14" s="64">
        <f t="shared" si="1"/>
        <v>143.44144567945358</v>
      </c>
      <c r="J14" s="63">
        <v>328</v>
      </c>
      <c r="K14" s="63">
        <v>99</v>
      </c>
      <c r="L14" s="63">
        <v>63</v>
      </c>
      <c r="M14" s="63">
        <v>36</v>
      </c>
      <c r="N14" s="63">
        <v>334</v>
      </c>
      <c r="O14" s="68" t="s">
        <v>41</v>
      </c>
    </row>
    <row r="15" spans="1:15" ht="12.75" customHeight="1">
      <c r="A15" s="14"/>
      <c r="B15" s="34" t="s">
        <v>42</v>
      </c>
      <c r="C15" s="63">
        <v>0</v>
      </c>
      <c r="D15" s="63">
        <v>0</v>
      </c>
      <c r="E15" s="64">
        <f t="shared" si="2"/>
        <v>0</v>
      </c>
      <c r="F15" s="65">
        <f t="shared" si="3"/>
        <v>0</v>
      </c>
      <c r="G15" s="66" t="e">
        <f t="shared" si="0"/>
        <v>#DIV/0!</v>
      </c>
      <c r="H15" s="63">
        <v>0</v>
      </c>
      <c r="I15" s="64">
        <f t="shared" si="1"/>
        <v>0</v>
      </c>
      <c r="J15" s="63">
        <v>0</v>
      </c>
      <c r="K15" s="63">
        <v>145</v>
      </c>
      <c r="L15" s="63">
        <v>0</v>
      </c>
      <c r="M15" s="63">
        <v>145</v>
      </c>
      <c r="N15" s="63">
        <v>536</v>
      </c>
      <c r="O15" s="69" t="s">
        <v>43</v>
      </c>
    </row>
    <row r="16" spans="1:15" ht="18" customHeight="1">
      <c r="A16" s="14"/>
      <c r="B16" s="21"/>
      <c r="C16" s="13" t="s">
        <v>44</v>
      </c>
      <c r="D16" s="15"/>
      <c r="E16" s="15"/>
      <c r="F16" s="15"/>
      <c r="G16" s="15"/>
      <c r="H16" s="15"/>
      <c r="I16" s="15"/>
      <c r="J16" s="15"/>
      <c r="K16" s="15"/>
      <c r="L16" s="15"/>
      <c r="M16" s="15"/>
      <c r="N16" s="15"/>
      <c r="O16" s="70"/>
    </row>
    <row r="17" spans="2:15" ht="18" customHeight="1">
      <c r="B17" s="16" t="s">
        <v>36</v>
      </c>
      <c r="C17" s="17">
        <v>10966</v>
      </c>
      <c r="D17" s="17"/>
      <c r="E17" s="17">
        <f>F17+G17+I17</f>
        <v>11131</v>
      </c>
      <c r="F17" s="17">
        <v>4583</v>
      </c>
      <c r="G17" s="17">
        <v>5080</v>
      </c>
      <c r="H17" s="71" t="s">
        <v>45</v>
      </c>
      <c r="I17" s="17">
        <v>1468</v>
      </c>
      <c r="J17" s="17">
        <v>436</v>
      </c>
      <c r="K17" s="17">
        <v>122</v>
      </c>
      <c r="L17" s="17"/>
      <c r="M17" s="59"/>
      <c r="N17" s="27">
        <v>92</v>
      </c>
      <c r="O17" s="60" t="str">
        <f>O6</f>
        <v>[C]</v>
      </c>
    </row>
    <row r="18" spans="1:15" ht="18" customHeight="1">
      <c r="A18" s="14"/>
      <c r="B18" s="16" t="s">
        <v>46</v>
      </c>
      <c r="C18" s="17">
        <v>33862097</v>
      </c>
      <c r="D18" s="17"/>
      <c r="E18" s="56">
        <f>F18+G18+I18</f>
        <v>32331710</v>
      </c>
      <c r="F18" s="17">
        <v>11765510</v>
      </c>
      <c r="G18" s="17">
        <v>17933195</v>
      </c>
      <c r="H18" s="71" t="s">
        <v>45</v>
      </c>
      <c r="I18" s="17">
        <v>2633005</v>
      </c>
      <c r="J18" s="17">
        <v>1530387</v>
      </c>
      <c r="K18" s="17">
        <v>345015</v>
      </c>
      <c r="L18" s="17"/>
      <c r="M18" s="59"/>
      <c r="N18" s="17">
        <v>247786</v>
      </c>
      <c r="O18" s="60" t="str">
        <f>O7</f>
        <v>[D]</v>
      </c>
    </row>
    <row r="19" spans="1:15" ht="18" customHeight="1">
      <c r="A19" s="14"/>
      <c r="B19" s="16" t="s">
        <v>17</v>
      </c>
      <c r="C19" s="63">
        <v>12297</v>
      </c>
      <c r="D19" s="63"/>
      <c r="E19" s="64">
        <f>(F$18*F19+G$18*G19+I$18*I19)/(E$18)</f>
        <v>12421.665422428941</v>
      </c>
      <c r="F19" s="63">
        <v>10525</v>
      </c>
      <c r="G19" s="63">
        <v>12805</v>
      </c>
      <c r="H19" s="71" t="s">
        <v>45</v>
      </c>
      <c r="I19" s="63">
        <v>18286</v>
      </c>
      <c r="J19" s="63">
        <v>9672</v>
      </c>
      <c r="K19" s="63">
        <v>3705</v>
      </c>
      <c r="L19" s="63">
        <v>3178</v>
      </c>
      <c r="M19" s="67">
        <v>528</v>
      </c>
      <c r="N19" s="63">
        <v>4315</v>
      </c>
      <c r="O19" s="67"/>
    </row>
    <row r="20" spans="1:15" ht="12.75" customHeight="1">
      <c r="A20" s="14"/>
      <c r="B20" s="21" t="s">
        <v>18</v>
      </c>
      <c r="C20" s="63">
        <v>1906</v>
      </c>
      <c r="D20" s="63"/>
      <c r="E20" s="64">
        <f aca="true" t="shared" si="4" ref="E20:E26">(F$18*F20+G$18*G20+I$18*I20)/(E$18)</f>
        <v>1924.2108222856136</v>
      </c>
      <c r="F20" s="63">
        <v>2166</v>
      </c>
      <c r="G20" s="63">
        <v>1944</v>
      </c>
      <c r="H20" s="71" t="s">
        <v>45</v>
      </c>
      <c r="I20" s="63">
        <v>709</v>
      </c>
      <c r="J20" s="63">
        <v>1527</v>
      </c>
      <c r="K20" s="63">
        <v>744</v>
      </c>
      <c r="L20" s="63">
        <v>594</v>
      </c>
      <c r="M20" s="63">
        <v>149</v>
      </c>
      <c r="N20" s="63">
        <v>1462</v>
      </c>
      <c r="O20" s="67"/>
    </row>
    <row r="21" spans="1:15" ht="12.75" customHeight="1">
      <c r="A21" s="14"/>
      <c r="B21" s="21" t="s">
        <v>19</v>
      </c>
      <c r="C21" s="63">
        <v>2096</v>
      </c>
      <c r="D21" s="63"/>
      <c r="E21" s="64">
        <f t="shared" si="4"/>
        <v>1908.3874898667593</v>
      </c>
      <c r="F21" s="72">
        <v>0</v>
      </c>
      <c r="G21" s="72">
        <v>3428</v>
      </c>
      <c r="H21" s="71" t="s">
        <v>45</v>
      </c>
      <c r="I21" s="63">
        <v>86</v>
      </c>
      <c r="J21" s="63">
        <v>6076</v>
      </c>
      <c r="K21" s="63">
        <v>46</v>
      </c>
      <c r="L21" s="63">
        <v>46</v>
      </c>
      <c r="M21" s="63">
        <v>0</v>
      </c>
      <c r="N21" s="63">
        <v>0</v>
      </c>
      <c r="O21" s="67"/>
    </row>
    <row r="22" spans="1:15" ht="12.75" customHeight="1">
      <c r="A22" s="14"/>
      <c r="B22" s="21" t="s">
        <v>8</v>
      </c>
      <c r="C22" s="63">
        <v>6645</v>
      </c>
      <c r="D22" s="63"/>
      <c r="E22" s="64">
        <f t="shared" si="4"/>
        <v>6893.55906832642</v>
      </c>
      <c r="F22" s="73">
        <v>6788</v>
      </c>
      <c r="G22" s="73">
        <v>6898</v>
      </c>
      <c r="H22" s="71" t="s">
        <v>45</v>
      </c>
      <c r="I22" s="63">
        <v>7335</v>
      </c>
      <c r="J22" s="63">
        <v>1394</v>
      </c>
      <c r="K22" s="63">
        <v>1817</v>
      </c>
      <c r="L22" s="63">
        <v>1817</v>
      </c>
      <c r="M22" s="63">
        <v>0</v>
      </c>
      <c r="N22" s="63">
        <v>0</v>
      </c>
      <c r="O22" s="67"/>
    </row>
    <row r="23" spans="1:15" ht="12.75" customHeight="1">
      <c r="A23" s="14"/>
      <c r="B23" s="21" t="s">
        <v>20</v>
      </c>
      <c r="C23" s="63">
        <v>853</v>
      </c>
      <c r="D23" s="63"/>
      <c r="E23" s="64">
        <f t="shared" si="4"/>
        <v>882.6675573299402</v>
      </c>
      <c r="F23" s="73">
        <v>267</v>
      </c>
      <c r="G23" s="73">
        <v>13</v>
      </c>
      <c r="H23" s="71" t="s">
        <v>45</v>
      </c>
      <c r="I23" s="63">
        <v>9557</v>
      </c>
      <c r="J23" s="63">
        <v>233</v>
      </c>
      <c r="K23" s="63">
        <v>376</v>
      </c>
      <c r="L23" s="63">
        <v>376</v>
      </c>
      <c r="M23" s="63">
        <v>0</v>
      </c>
      <c r="N23" s="63">
        <v>0</v>
      </c>
      <c r="O23" s="67"/>
    </row>
    <row r="24" spans="1:15" ht="12.75" customHeight="1">
      <c r="A24" s="14"/>
      <c r="B24" s="21" t="s">
        <v>21</v>
      </c>
      <c r="C24" s="63">
        <v>576</v>
      </c>
      <c r="D24" s="63"/>
      <c r="E24" s="64">
        <f t="shared" si="4"/>
        <v>586.7768730759988</v>
      </c>
      <c r="F24" s="73">
        <v>758</v>
      </c>
      <c r="G24" s="73">
        <v>491</v>
      </c>
      <c r="H24" s="71" t="s">
        <v>45</v>
      </c>
      <c r="I24" s="63">
        <v>474</v>
      </c>
      <c r="J24" s="63">
        <v>340</v>
      </c>
      <c r="K24" s="63">
        <v>232</v>
      </c>
      <c r="L24" s="63">
        <v>189</v>
      </c>
      <c r="M24" s="63">
        <v>44</v>
      </c>
      <c r="N24" s="63">
        <v>677</v>
      </c>
      <c r="O24" s="60" t="str">
        <f>O13</f>
        <v>[E]</v>
      </c>
    </row>
    <row r="25" spans="1:15" ht="12.75" customHeight="1">
      <c r="A25" s="14"/>
      <c r="B25" s="21" t="s">
        <v>22</v>
      </c>
      <c r="C25" s="63">
        <v>221</v>
      </c>
      <c r="D25" s="63"/>
      <c r="E25" s="64">
        <f t="shared" si="4"/>
        <v>226.25437426600698</v>
      </c>
      <c r="F25" s="73">
        <v>545</v>
      </c>
      <c r="G25" s="73">
        <v>32</v>
      </c>
      <c r="H25" s="71" t="s">
        <v>45</v>
      </c>
      <c r="I25" s="63">
        <v>125</v>
      </c>
      <c r="J25" s="63">
        <v>102</v>
      </c>
      <c r="K25" s="63">
        <v>371</v>
      </c>
      <c r="L25" s="63">
        <v>156</v>
      </c>
      <c r="M25" s="63">
        <v>215</v>
      </c>
      <c r="N25" s="63">
        <v>85</v>
      </c>
      <c r="O25" s="60" t="str">
        <f>O14</f>
        <v>[F]</v>
      </c>
    </row>
    <row r="26" spans="1:15" ht="12.75" customHeight="1">
      <c r="A26" s="14"/>
      <c r="B26" s="34" t="s">
        <v>42</v>
      </c>
      <c r="C26" s="63">
        <v>0</v>
      </c>
      <c r="D26" s="63"/>
      <c r="E26" s="64">
        <f t="shared" si="4"/>
        <v>0</v>
      </c>
      <c r="F26" s="74">
        <v>0</v>
      </c>
      <c r="G26" s="74">
        <v>0</v>
      </c>
      <c r="H26" s="71" t="s">
        <v>45</v>
      </c>
      <c r="I26" s="63">
        <v>0</v>
      </c>
      <c r="J26" s="63">
        <v>0</v>
      </c>
      <c r="K26" s="63">
        <v>119</v>
      </c>
      <c r="L26" s="63">
        <v>0</v>
      </c>
      <c r="M26" s="63">
        <v>119</v>
      </c>
      <c r="N26" s="75">
        <v>2091</v>
      </c>
      <c r="O26" s="60" t="str">
        <f>O15</f>
        <v>[G]</v>
      </c>
    </row>
    <row r="27" spans="1:15" ht="18" customHeight="1">
      <c r="A27" s="14"/>
      <c r="B27" s="24"/>
      <c r="C27" s="13" t="s">
        <v>23</v>
      </c>
      <c r="D27" s="15"/>
      <c r="E27" s="15"/>
      <c r="F27" s="15"/>
      <c r="G27" s="15"/>
      <c r="H27" s="15"/>
      <c r="I27" s="15"/>
      <c r="J27" s="15"/>
      <c r="K27" s="15"/>
      <c r="L27" s="15"/>
      <c r="M27" s="15"/>
      <c r="N27" s="15"/>
      <c r="O27" s="70"/>
    </row>
    <row r="28" spans="2:15" ht="18" customHeight="1">
      <c r="B28" s="16" t="s">
        <v>36</v>
      </c>
      <c r="C28" s="17">
        <v>75179</v>
      </c>
      <c r="D28" s="17">
        <v>45923</v>
      </c>
      <c r="E28" s="76">
        <f>F28+I28</f>
        <v>13377</v>
      </c>
      <c r="F28" s="28">
        <v>10933</v>
      </c>
      <c r="G28" s="29"/>
      <c r="H28" s="71">
        <v>14784</v>
      </c>
      <c r="I28" s="17">
        <v>2444</v>
      </c>
      <c r="J28" s="17">
        <v>1095</v>
      </c>
      <c r="K28" s="17">
        <v>12064</v>
      </c>
      <c r="L28" s="17"/>
      <c r="M28" s="59"/>
      <c r="N28" s="27">
        <v>15593</v>
      </c>
      <c r="O28" s="60">
        <f>SUM(D28:N28)</f>
        <v>116213</v>
      </c>
    </row>
    <row r="29" spans="1:15" ht="18" customHeight="1">
      <c r="A29" s="14"/>
      <c r="B29" s="16" t="s">
        <v>46</v>
      </c>
      <c r="C29" s="17">
        <v>224070297</v>
      </c>
      <c r="D29" s="17">
        <v>157520051</v>
      </c>
      <c r="E29" s="76">
        <f>F29+I29</f>
        <v>39623994</v>
      </c>
      <c r="F29" s="31">
        <v>34973640</v>
      </c>
      <c r="G29" s="32"/>
      <c r="H29" s="71">
        <v>24265624</v>
      </c>
      <c r="I29" s="17">
        <v>4650354</v>
      </c>
      <c r="J29" s="17">
        <v>2660628</v>
      </c>
      <c r="K29" s="17">
        <v>36102594</v>
      </c>
      <c r="L29" s="17"/>
      <c r="M29" s="59"/>
      <c r="N29" s="17">
        <v>41376407</v>
      </c>
      <c r="O29" s="60">
        <f>SUM(D29:J29)</f>
        <v>263694291</v>
      </c>
    </row>
    <row r="30" spans="1:15" ht="18" customHeight="1">
      <c r="A30" s="14"/>
      <c r="B30" s="16" t="s">
        <v>17</v>
      </c>
      <c r="C30" s="63">
        <v>5711</v>
      </c>
      <c r="D30" s="63">
        <v>3963</v>
      </c>
      <c r="E30" s="64">
        <f>(F$29*F30+I$29*I30)/(E$29)</f>
        <v>13267.88628844432</v>
      </c>
      <c r="F30" s="31">
        <v>12567</v>
      </c>
      <c r="G30" s="32"/>
      <c r="H30" s="71">
        <v>4823</v>
      </c>
      <c r="I30" s="63">
        <v>18539</v>
      </c>
      <c r="J30" s="63">
        <v>4772</v>
      </c>
      <c r="K30" s="63">
        <v>2990</v>
      </c>
      <c r="L30" s="63">
        <v>2606</v>
      </c>
      <c r="M30" s="67">
        <v>384</v>
      </c>
      <c r="N30" s="63">
        <v>1702</v>
      </c>
      <c r="O30" s="67"/>
    </row>
    <row r="31" spans="1:15" ht="12.75" customHeight="1">
      <c r="A31" s="14"/>
      <c r="B31" s="21" t="s">
        <v>18</v>
      </c>
      <c r="C31" s="63">
        <v>857</v>
      </c>
      <c r="D31" s="63">
        <v>687</v>
      </c>
      <c r="E31" s="64">
        <f aca="true" t="shared" si="5" ref="E31:E37">(F$29*F31+I$29*I31)/(E$29)</f>
        <v>1952.3313247018966</v>
      </c>
      <c r="F31" s="31">
        <v>2113</v>
      </c>
      <c r="G31" s="32"/>
      <c r="H31" s="71">
        <v>176</v>
      </c>
      <c r="I31" s="63">
        <v>744</v>
      </c>
      <c r="J31" s="63">
        <v>799</v>
      </c>
      <c r="K31" s="63">
        <v>551</v>
      </c>
      <c r="L31" s="63">
        <v>396</v>
      </c>
      <c r="M31" s="63">
        <v>156</v>
      </c>
      <c r="N31" s="63">
        <v>588</v>
      </c>
      <c r="O31" s="67"/>
    </row>
    <row r="32" spans="1:15" ht="12.75" customHeight="1">
      <c r="A32" s="14"/>
      <c r="B32" s="21" t="s">
        <v>19</v>
      </c>
      <c r="C32" s="63">
        <v>2584</v>
      </c>
      <c r="D32" s="63">
        <v>3006</v>
      </c>
      <c r="E32" s="64">
        <f t="shared" si="5"/>
        <v>2260.3261846344917</v>
      </c>
      <c r="F32" s="31">
        <v>2540</v>
      </c>
      <c r="G32" s="32"/>
      <c r="H32" s="71">
        <v>461</v>
      </c>
      <c r="I32" s="63">
        <v>157</v>
      </c>
      <c r="J32" s="63">
        <v>1808</v>
      </c>
      <c r="K32" s="63">
        <v>1116</v>
      </c>
      <c r="L32" s="63">
        <v>1116</v>
      </c>
      <c r="M32" s="63">
        <v>0</v>
      </c>
      <c r="N32" s="63">
        <v>0</v>
      </c>
      <c r="O32" s="67"/>
    </row>
    <row r="33" spans="1:15" ht="12.75" customHeight="1">
      <c r="A33" s="14"/>
      <c r="B33" s="21" t="s">
        <v>8</v>
      </c>
      <c r="C33" s="63">
        <v>1234</v>
      </c>
      <c r="D33" s="63">
        <v>27</v>
      </c>
      <c r="E33" s="64">
        <f t="shared" si="5"/>
        <v>6816.096895835387</v>
      </c>
      <c r="F33" s="31">
        <v>6856</v>
      </c>
      <c r="G33" s="32"/>
      <c r="H33" s="71">
        <v>63</v>
      </c>
      <c r="I33" s="63">
        <v>6516</v>
      </c>
      <c r="J33" s="63">
        <v>270</v>
      </c>
      <c r="K33" s="63">
        <v>62</v>
      </c>
      <c r="L33" s="63">
        <v>62</v>
      </c>
      <c r="M33" s="63">
        <v>0</v>
      </c>
      <c r="N33" s="63">
        <v>0</v>
      </c>
      <c r="O33" s="67"/>
    </row>
    <row r="34" spans="1:15" ht="12.75" customHeight="1">
      <c r="A34" s="14"/>
      <c r="B34" s="21" t="s">
        <v>20</v>
      </c>
      <c r="C34" s="63">
        <v>703</v>
      </c>
      <c r="D34" s="63">
        <v>25</v>
      </c>
      <c r="E34" s="64">
        <f t="shared" si="5"/>
        <v>1413.2134529396506</v>
      </c>
      <c r="F34" s="31">
        <v>193</v>
      </c>
      <c r="G34" s="32"/>
      <c r="H34" s="71">
        <v>3885</v>
      </c>
      <c r="I34" s="63">
        <v>10590</v>
      </c>
      <c r="J34" s="63">
        <v>1277</v>
      </c>
      <c r="K34" s="63">
        <v>854</v>
      </c>
      <c r="L34" s="63">
        <v>854</v>
      </c>
      <c r="M34" s="63">
        <v>0</v>
      </c>
      <c r="N34" s="63">
        <v>0</v>
      </c>
      <c r="O34" s="67"/>
    </row>
    <row r="35" spans="1:15" ht="12.75" customHeight="1">
      <c r="A35" s="14"/>
      <c r="B35" s="21" t="s">
        <v>21</v>
      </c>
      <c r="C35" s="63">
        <v>254</v>
      </c>
      <c r="D35" s="63">
        <v>185</v>
      </c>
      <c r="E35" s="64">
        <f t="shared" si="5"/>
        <v>598.593534008712</v>
      </c>
      <c r="F35" s="31">
        <v>625</v>
      </c>
      <c r="G35" s="32"/>
      <c r="H35" s="71">
        <v>142</v>
      </c>
      <c r="I35" s="63">
        <v>400</v>
      </c>
      <c r="J35" s="63">
        <v>270</v>
      </c>
      <c r="K35" s="63">
        <v>161</v>
      </c>
      <c r="L35" s="63">
        <v>115</v>
      </c>
      <c r="M35" s="63">
        <v>46</v>
      </c>
      <c r="N35" s="63">
        <v>236</v>
      </c>
      <c r="O35" s="60"/>
    </row>
    <row r="36" spans="1:15" ht="12.75" customHeight="1">
      <c r="A36" s="14"/>
      <c r="B36" s="21" t="s">
        <v>22</v>
      </c>
      <c r="C36" s="63">
        <v>78</v>
      </c>
      <c r="D36" s="63">
        <v>33</v>
      </c>
      <c r="E36" s="64">
        <f t="shared" si="5"/>
        <v>228.32489632418176</v>
      </c>
      <c r="F36" s="31">
        <v>241</v>
      </c>
      <c r="G36" s="32"/>
      <c r="H36" s="71">
        <v>96</v>
      </c>
      <c r="I36" s="63">
        <v>133</v>
      </c>
      <c r="J36" s="63">
        <v>347</v>
      </c>
      <c r="K36" s="63">
        <v>101</v>
      </c>
      <c r="L36" s="63">
        <v>64</v>
      </c>
      <c r="M36" s="63">
        <v>37</v>
      </c>
      <c r="N36" s="63">
        <v>332</v>
      </c>
      <c r="O36" s="60"/>
    </row>
    <row r="37" spans="1:15" ht="12.75" customHeight="1">
      <c r="A37" s="14"/>
      <c r="B37" s="34" t="s">
        <v>42</v>
      </c>
      <c r="C37" s="75">
        <v>0</v>
      </c>
      <c r="D37" s="75">
        <v>0</v>
      </c>
      <c r="E37" s="64">
        <f t="shared" si="5"/>
        <v>0</v>
      </c>
      <c r="F37" s="31">
        <v>0</v>
      </c>
      <c r="G37" s="32"/>
      <c r="H37" s="77">
        <v>0</v>
      </c>
      <c r="I37" s="75">
        <v>0</v>
      </c>
      <c r="J37" s="75">
        <v>0</v>
      </c>
      <c r="K37" s="75">
        <v>145</v>
      </c>
      <c r="L37" s="75">
        <v>0</v>
      </c>
      <c r="M37" s="75">
        <v>145</v>
      </c>
      <c r="N37" s="75">
        <v>546</v>
      </c>
      <c r="O37" s="78"/>
    </row>
    <row r="38" spans="1:8" s="41" customFormat="1" ht="18" customHeight="1">
      <c r="A38" s="79" t="s">
        <v>24</v>
      </c>
      <c r="B38" s="80">
        <v>41535</v>
      </c>
      <c r="C38" s="80"/>
      <c r="D38" s="80"/>
      <c r="E38" s="80"/>
      <c r="F38" s="80"/>
      <c r="G38" s="80"/>
      <c r="H38" s="80"/>
    </row>
    <row r="39" spans="1:15" s="83" customFormat="1" ht="24.75" customHeight="1">
      <c r="A39" s="81" t="s">
        <v>25</v>
      </c>
      <c r="B39" s="82" t="s">
        <v>47</v>
      </c>
      <c r="C39" s="82"/>
      <c r="D39" s="82"/>
      <c r="E39" s="82"/>
      <c r="F39" s="82"/>
      <c r="G39" s="82"/>
      <c r="H39" s="82"/>
      <c r="I39" s="82"/>
      <c r="J39" s="82"/>
      <c r="K39" s="82"/>
      <c r="L39" s="82"/>
      <c r="M39" s="82"/>
      <c r="N39" s="82"/>
      <c r="O39" s="82"/>
    </row>
    <row r="40" spans="1:15" ht="18" customHeight="1">
      <c r="A40" s="84" t="s">
        <v>48</v>
      </c>
      <c r="B40" s="84"/>
      <c r="C40" s="84"/>
      <c r="D40" s="84"/>
      <c r="E40" s="84"/>
      <c r="F40" s="84"/>
      <c r="G40" s="84"/>
      <c r="H40" s="84"/>
      <c r="I40" s="84"/>
      <c r="J40" s="84"/>
      <c r="K40" s="84"/>
      <c r="L40" s="84"/>
      <c r="M40" s="84"/>
      <c r="N40" s="84"/>
      <c r="O40" s="84"/>
    </row>
    <row r="41" spans="1:15" s="87" customFormat="1" ht="18" customHeight="1">
      <c r="A41" s="85" t="s">
        <v>49</v>
      </c>
      <c r="B41" s="86" t="s">
        <v>50</v>
      </c>
      <c r="O41" s="88"/>
    </row>
    <row r="42" spans="1:2" s="87" customFormat="1" ht="18" customHeight="1">
      <c r="A42" s="85" t="s">
        <v>51</v>
      </c>
      <c r="B42" s="86" t="s">
        <v>52</v>
      </c>
    </row>
    <row r="43" spans="1:15" s="87" customFormat="1" ht="18" customHeight="1">
      <c r="A43" s="85" t="str">
        <f>O6</f>
        <v>[C]</v>
      </c>
      <c r="B43" s="89" t="s">
        <v>53</v>
      </c>
      <c r="C43" s="89"/>
      <c r="D43" s="89"/>
      <c r="E43" s="89"/>
      <c r="F43" s="89"/>
      <c r="G43" s="89"/>
      <c r="H43" s="89"/>
      <c r="I43" s="89"/>
      <c r="J43" s="89"/>
      <c r="K43" s="89"/>
      <c r="L43" s="89"/>
      <c r="M43" s="89"/>
      <c r="N43" s="89"/>
      <c r="O43" s="89"/>
    </row>
    <row r="44" spans="1:15" s="87" customFormat="1" ht="18" customHeight="1">
      <c r="A44" s="85" t="str">
        <f>O7</f>
        <v>[D]</v>
      </c>
      <c r="B44" s="89" t="s">
        <v>54</v>
      </c>
      <c r="C44" s="89"/>
      <c r="D44" s="89"/>
      <c r="E44" s="89"/>
      <c r="F44" s="89"/>
      <c r="G44" s="89"/>
      <c r="H44" s="89"/>
      <c r="I44" s="89"/>
      <c r="J44" s="89"/>
      <c r="K44" s="89"/>
      <c r="L44" s="89"/>
      <c r="M44" s="89"/>
      <c r="N44" s="89"/>
      <c r="O44" s="89"/>
    </row>
    <row r="45" spans="1:15" s="87" customFormat="1" ht="18" customHeight="1">
      <c r="A45" s="85" t="str">
        <f>O13</f>
        <v>[E]</v>
      </c>
      <c r="B45" s="89" t="s">
        <v>55</v>
      </c>
      <c r="C45" s="89"/>
      <c r="D45" s="89"/>
      <c r="E45" s="89"/>
      <c r="F45" s="89"/>
      <c r="G45" s="89"/>
      <c r="H45" s="89"/>
      <c r="I45" s="89"/>
      <c r="J45" s="89"/>
      <c r="K45" s="89"/>
      <c r="L45" s="89"/>
      <c r="M45" s="89"/>
      <c r="N45" s="89"/>
      <c r="O45" s="89"/>
    </row>
    <row r="46" spans="1:15" s="87" customFormat="1" ht="18" customHeight="1">
      <c r="A46" s="85" t="str">
        <f>O14</f>
        <v>[F]</v>
      </c>
      <c r="B46" s="89" t="s">
        <v>56</v>
      </c>
      <c r="C46" s="89"/>
      <c r="D46" s="89"/>
      <c r="E46" s="89"/>
      <c r="F46" s="89"/>
      <c r="G46" s="89"/>
      <c r="H46" s="89"/>
      <c r="I46" s="89"/>
      <c r="J46" s="89"/>
      <c r="K46" s="89"/>
      <c r="L46" s="89"/>
      <c r="M46" s="89"/>
      <c r="N46" s="89"/>
      <c r="O46" s="89"/>
    </row>
    <row r="47" spans="1:15" s="87" customFormat="1" ht="24.75" customHeight="1">
      <c r="A47" s="85" t="str">
        <f>O15</f>
        <v>[G]</v>
      </c>
      <c r="B47" s="90" t="s">
        <v>57</v>
      </c>
      <c r="C47" s="90"/>
      <c r="D47" s="90"/>
      <c r="E47" s="90"/>
      <c r="F47" s="90"/>
      <c r="G47" s="90"/>
      <c r="H47" s="90"/>
      <c r="I47" s="90"/>
      <c r="J47" s="90"/>
      <c r="K47" s="90"/>
      <c r="L47" s="90"/>
      <c r="M47" s="90"/>
      <c r="N47" s="90"/>
      <c r="O47" s="90"/>
    </row>
    <row r="48" spans="1:15" ht="18" customHeight="1">
      <c r="A48" s="47" t="s">
        <v>58</v>
      </c>
      <c r="B48" s="48"/>
      <c r="C48" s="49"/>
      <c r="D48" s="49"/>
      <c r="E48" s="49"/>
      <c r="F48" s="49"/>
      <c r="G48" s="49"/>
      <c r="H48" s="49"/>
      <c r="I48" s="49"/>
      <c r="J48" s="48"/>
      <c r="K48" s="48"/>
      <c r="L48" s="48"/>
      <c r="M48" s="48"/>
      <c r="N48" s="48"/>
      <c r="O48" s="48"/>
    </row>
    <row r="49" spans="1:15" ht="36" customHeight="1">
      <c r="A49" s="50" t="s">
        <v>28</v>
      </c>
      <c r="B49" s="51" t="s">
        <v>59</v>
      </c>
      <c r="C49" s="51"/>
      <c r="D49" s="51"/>
      <c r="E49" s="51"/>
      <c r="F49" s="51"/>
      <c r="G49" s="51"/>
      <c r="H49" s="51"/>
      <c r="I49" s="51"/>
      <c r="J49" s="51"/>
      <c r="K49" s="51"/>
      <c r="L49" s="51"/>
      <c r="M49" s="51"/>
      <c r="N49" s="51"/>
      <c r="O49" s="51"/>
    </row>
    <row r="50" spans="1:15" s="87" customFormat="1" ht="24.75" customHeight="1">
      <c r="A50" s="50" t="s">
        <v>60</v>
      </c>
      <c r="B50" s="90" t="s">
        <v>61</v>
      </c>
      <c r="C50" s="90"/>
      <c r="D50" s="90"/>
      <c r="E50" s="90"/>
      <c r="F50" s="90"/>
      <c r="G50" s="90"/>
      <c r="H50" s="90"/>
      <c r="I50" s="90"/>
      <c r="J50" s="90"/>
      <c r="K50" s="90"/>
      <c r="L50" s="90"/>
      <c r="M50" s="90"/>
      <c r="N50" s="90"/>
      <c r="O50" s="90"/>
    </row>
    <row r="51" spans="1:12" ht="24.75" customHeight="1">
      <c r="A51" s="52" t="s">
        <v>62</v>
      </c>
      <c r="B51" s="52"/>
      <c r="C51" s="52"/>
      <c r="D51" s="52"/>
      <c r="E51" s="52"/>
      <c r="F51" s="52"/>
      <c r="G51" s="52"/>
      <c r="H51" s="52"/>
      <c r="I51" s="52"/>
      <c r="J51" s="52"/>
      <c r="K51" s="52"/>
      <c r="L51" s="52"/>
    </row>
  </sheetData>
  <sheetProtection/>
  <mergeCells count="41">
    <mergeCell ref="B47:O47"/>
    <mergeCell ref="B49:O49"/>
    <mergeCell ref="B50:O50"/>
    <mergeCell ref="A51:L51"/>
    <mergeCell ref="B39:O39"/>
    <mergeCell ref="A40:O40"/>
    <mergeCell ref="B43:O43"/>
    <mergeCell ref="B44:O44"/>
    <mergeCell ref="B45:O45"/>
    <mergeCell ref="B46:O46"/>
    <mergeCell ref="F33:G33"/>
    <mergeCell ref="F34:G34"/>
    <mergeCell ref="F35:G35"/>
    <mergeCell ref="F36:G36"/>
    <mergeCell ref="F37:G37"/>
    <mergeCell ref="B38:H38"/>
    <mergeCell ref="C27:N27"/>
    <mergeCell ref="F28:G28"/>
    <mergeCell ref="F29:G29"/>
    <mergeCell ref="F30:G30"/>
    <mergeCell ref="F31:G31"/>
    <mergeCell ref="F32:G32"/>
    <mergeCell ref="F11:G11"/>
    <mergeCell ref="F12:G12"/>
    <mergeCell ref="F13:G13"/>
    <mergeCell ref="F14:G14"/>
    <mergeCell ref="F15:G15"/>
    <mergeCell ref="C16:N16"/>
    <mergeCell ref="C5:N5"/>
    <mergeCell ref="F6:G6"/>
    <mergeCell ref="F7:G7"/>
    <mergeCell ref="F8:G8"/>
    <mergeCell ref="F9:G9"/>
    <mergeCell ref="F10:G10"/>
    <mergeCell ref="A1:O1"/>
    <mergeCell ref="A2:O2"/>
    <mergeCell ref="A3:B4"/>
    <mergeCell ref="C3:J3"/>
    <mergeCell ref="K3:M3"/>
    <mergeCell ref="N3:N4"/>
    <mergeCell ref="O3:O4"/>
  </mergeCells>
  <printOptions/>
  <pageMargins left="0.7" right="0.7" top="0.75" bottom="0.75" header="0.3" footer="0.3"/>
  <pageSetup horizontalDpi="300" verticalDpi="300" orientation="landscape" scale="76" r:id="rId1"/>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2013-09-20T01:36:31Z</dcterms:created>
  <dcterms:modified xsi:type="dcterms:W3CDTF">2013-09-20T01:37:31Z</dcterms:modified>
  <cp:category/>
  <cp:version/>
  <cp:contentType/>
  <cp:contentStatus/>
</cp:coreProperties>
</file>